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kémia alapszak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<sst xmlns="http://schemas.openxmlformats.org/spreadsheetml/2006/main" count="378" uniqueCount="241">
  <si>
    <t>Kémia alapszak tantervi hálója 2020. szeptemberétől</t>
  </si>
  <si>
    <t>Szakfelelős: dr. Láng Győző</t>
  </si>
  <si>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</si>
  <si>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</si>
  <si>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</si>
  <si>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</si>
  <si>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</si>
  <si>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</si>
  <si>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</si>
  <si>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</si>
  <si>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</si>
  <si>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Ea</t>
  </si>
  <si>
    <t>Gy</t>
  </si>
  <si>
    <t>Lgy</t>
  </si>
  <si>
    <t>konz</t>
  </si>
  <si>
    <t>Természettudományi alapozó ismeretek: kötelező tárgyak (18 kredit)</t>
  </si>
  <si>
    <t>x</t>
  </si>
  <si>
    <t>Tóth Árpád</t>
  </si>
  <si>
    <t>Fizika</t>
  </si>
  <si>
    <t>Surján Péter</t>
  </si>
  <si>
    <t>összes kontaktóra</t>
  </si>
  <si>
    <t>összes kredit</t>
  </si>
  <si>
    <t>összes kollokvium</t>
  </si>
  <si>
    <t>Kémiai szakmai ismeretek: kötelező tárgyak (114 kredit)</t>
  </si>
  <si>
    <t>Általános kémia</t>
  </si>
  <si>
    <t>Tarczay György</t>
  </si>
  <si>
    <t>Általános kémia labor</t>
  </si>
  <si>
    <t>Szabados Ágnes</t>
  </si>
  <si>
    <t>Szervetlen kémia I.</t>
  </si>
  <si>
    <t>Rohonczy János</t>
  </si>
  <si>
    <t>Kémiai biztonságtechnika</t>
  </si>
  <si>
    <t>Durkó Gábor</t>
  </si>
  <si>
    <t>Szervetlen kémia II.</t>
  </si>
  <si>
    <t>Szervetlen kémia labor</t>
  </si>
  <si>
    <t>Magyarfalvi Gábor</t>
  </si>
  <si>
    <t>Fizikai kémia I.</t>
  </si>
  <si>
    <t>Túri László</t>
  </si>
  <si>
    <t>Szerves kémia I.</t>
  </si>
  <si>
    <t>Szerves kémia labor</t>
  </si>
  <si>
    <t>Szabó Dénes</t>
  </si>
  <si>
    <t>Szerves kémia II.</t>
  </si>
  <si>
    <t>Fizikai kémia II.</t>
  </si>
  <si>
    <t>Láng Győző</t>
  </si>
  <si>
    <t>Fizikai kémia labor</t>
  </si>
  <si>
    <t>Zsélyné Ujvári Mária</t>
  </si>
  <si>
    <t>Analitikai kémia I.</t>
  </si>
  <si>
    <t>Mihucz Viktor</t>
  </si>
  <si>
    <t>Természetes szénvegyületek</t>
  </si>
  <si>
    <t>Perczel András</t>
  </si>
  <si>
    <t>Digitális kémia</t>
  </si>
  <si>
    <t>Császár Attila</t>
  </si>
  <si>
    <t>Analitikai kémia labor</t>
  </si>
  <si>
    <t>Zihné Perényi Katalin</t>
  </si>
  <si>
    <t>Kémiai technológia</t>
  </si>
  <si>
    <t>Tolnai Gergely</t>
  </si>
  <si>
    <t>Analitikai kémia II.</t>
  </si>
  <si>
    <t>Varga Imre Péter</t>
  </si>
  <si>
    <t>Szakmai gyakorlat, projektmunka</t>
  </si>
  <si>
    <t>Szalay Roland</t>
  </si>
  <si>
    <t>Környezetkémia és környezetvédelem</t>
  </si>
  <si>
    <t>Salma Imre</t>
  </si>
  <si>
    <t>Üzemlátogatás</t>
  </si>
  <si>
    <t>Tudományos kommunikáció</t>
  </si>
  <si>
    <t>Szalai István</t>
  </si>
  <si>
    <t>Általános kémia számolási gyakorlat haladóknak</t>
  </si>
  <si>
    <t>Vass Gábor</t>
  </si>
  <si>
    <t>A matematika kémiai alkalmazásai haladóknak</t>
  </si>
  <si>
    <t>Szervetlen kémia szeminárium haladóknak</t>
  </si>
  <si>
    <t>Fizikai kémia szeminárium haladóknak I.</t>
  </si>
  <si>
    <t>Vesztergom Soma</t>
  </si>
  <si>
    <t>Haladó fizika vegyészeknek</t>
  </si>
  <si>
    <t>Mátyus Edit</t>
  </si>
  <si>
    <t>Fizikai kémiai szeminárium haladóknak II.</t>
  </si>
  <si>
    <t>Mészáros Róbert</t>
  </si>
  <si>
    <t>Szerves kémia szeminárium haladóknak</t>
  </si>
  <si>
    <t>Novák Zoltán</t>
  </si>
  <si>
    <t>A matematika kémiai alkalmazásai II.</t>
  </si>
  <si>
    <t>Laboratóriumi mérések elméleti háttere</t>
  </si>
  <si>
    <t>Kvantummechanika</t>
  </si>
  <si>
    <t>Kémiai anyagtudomány</t>
  </si>
  <si>
    <t>Sinkó Katalin</t>
  </si>
  <si>
    <t>Polimer kémia</t>
  </si>
  <si>
    <t>Iván Béla</t>
  </si>
  <si>
    <t>A biológia alapjai</t>
  </si>
  <si>
    <t>Kele Péter</t>
  </si>
  <si>
    <t>Kolloidkémiai labor</t>
  </si>
  <si>
    <t>Gyulai Gergő</t>
  </si>
  <si>
    <t>Analitikai kémia labor haladóknak</t>
  </si>
  <si>
    <t>Nukleáris kémia</t>
  </si>
  <si>
    <t>Homonnay Zoltán</t>
  </si>
  <si>
    <t>Gyógyszerkémia</t>
  </si>
  <si>
    <t>Csörgeiné Kurin Krisztina</t>
  </si>
  <si>
    <t>Elméleti kémia</t>
  </si>
  <si>
    <t>Szalay Péter</t>
  </si>
  <si>
    <t>Szerkezetkutató módszerek</t>
  </si>
  <si>
    <t>Scientific English</t>
  </si>
  <si>
    <t>Tudományos diákkör</t>
  </si>
  <si>
    <t>Alternatív választható tárgyak a tehetséggondozás keretében</t>
  </si>
  <si>
    <t>kalkfm19va</t>
  </si>
  <si>
    <t>Kalkulus</t>
  </si>
  <si>
    <t>Simon Péter</t>
  </si>
  <si>
    <t>Szakdolgozat</t>
  </si>
  <si>
    <t xml:space="preserve">Szaklaboratóriumi munka </t>
  </si>
  <si>
    <t>ÖSSZESEN</t>
  </si>
  <si>
    <t>* A „Bevezető matematika kémikusoknak ” kiválhtaó a „Kalkulus” kurzussal</t>
  </si>
  <si>
    <t>Értékelés</t>
  </si>
  <si>
    <t>Előfeltételek</t>
  </si>
  <si>
    <t>erős</t>
  </si>
  <si>
    <t>Szakfelelős: Láng Győző</t>
  </si>
  <si>
    <t>Felzárkóztató szeminárium I.**</t>
  </si>
  <si>
    <t>Mentoráció***</t>
  </si>
  <si>
    <t>Felzárkóztató szeminárium II.****</t>
  </si>
  <si>
    <t>**** A „Felzárkóztató szeminárium II. ” csak a második szemeszterben vehető fel</t>
  </si>
  <si>
    <t>*** A „Mentoráció” csak az első szemeszterben vehető fel</t>
  </si>
  <si>
    <t>A matematika kémiai alkalmazásai I.</t>
  </si>
  <si>
    <t>Bevezető matematika kémikusoknak*</t>
  </si>
  <si>
    <t>Szerves kémia labor haladóknak</t>
  </si>
  <si>
    <t>Szervetlen kémia labor haladóknak</t>
  </si>
  <si>
    <t>szabadon választható</t>
  </si>
  <si>
    <t>** A „Felzárkóztató szeminárium I. ” csak az első szemeszterben vehető fel</t>
  </si>
  <si>
    <t>kemmatk20va</t>
  </si>
  <si>
    <t>kemfizk20va</t>
  </si>
  <si>
    <t>kemmat2k20va</t>
  </si>
  <si>
    <t>altkemk20va</t>
  </si>
  <si>
    <t>altkemk20la</t>
  </si>
  <si>
    <t>inorgk20va</t>
  </si>
  <si>
    <t>kembizk20ea</t>
  </si>
  <si>
    <t>inorg2k20ea</t>
  </si>
  <si>
    <t>inorglabk20la</t>
  </si>
  <si>
    <t>fizkem1k20va</t>
  </si>
  <si>
    <t>szerves1k20va</t>
  </si>
  <si>
    <t>szerves2k20va</t>
  </si>
  <si>
    <t>fizkem2k20va</t>
  </si>
  <si>
    <t>fizkemlabk20la</t>
  </si>
  <si>
    <t>szerves3k20va</t>
  </si>
  <si>
    <t>kemtechk20va</t>
  </si>
  <si>
    <t>kornykemk20ea</t>
  </si>
  <si>
    <t>uzemlatk20ga</t>
  </si>
  <si>
    <t>tudkomk20ga</t>
  </si>
  <si>
    <t>szerveslabk20la</t>
  </si>
  <si>
    <t>anallabk20la</t>
  </si>
  <si>
    <t>anal2k20va</t>
  </si>
  <si>
    <t>anal1k20va</t>
  </si>
  <si>
    <t>digitkemk20la</t>
  </si>
  <si>
    <t>szakgyakk20ga</t>
  </si>
  <si>
    <t>felzark1k20ga</t>
  </si>
  <si>
    <t>altkemhk20ga</t>
  </si>
  <si>
    <t>mentork20sa</t>
  </si>
  <si>
    <t>felzark2k20ga</t>
  </si>
  <si>
    <t>matkemhk20ga</t>
  </si>
  <si>
    <t>inorghk20ga</t>
  </si>
  <si>
    <t>fizkemh1k20ga</t>
  </si>
  <si>
    <t>kemfizhk20ea</t>
  </si>
  <si>
    <t>fizkemh2k20ga</t>
  </si>
  <si>
    <t>szerveshk20ga</t>
  </si>
  <si>
    <t>matkem2k20ea</t>
  </si>
  <si>
    <t>labmerk20ea</t>
  </si>
  <si>
    <t>kvantumk20ea</t>
  </si>
  <si>
    <t>anyagtudk20ea</t>
  </si>
  <si>
    <t>polimerk20es</t>
  </si>
  <si>
    <t>kembiolk20ea</t>
  </si>
  <si>
    <t>szerveslhk20la</t>
  </si>
  <si>
    <t>kolloidlk20la</t>
  </si>
  <si>
    <t>inorglhk20la</t>
  </si>
  <si>
    <t>magkemk20ea</t>
  </si>
  <si>
    <t>gyogykemk20ea</t>
  </si>
  <si>
    <t>elmkemk20ea</t>
  </si>
  <si>
    <t>szerkezetk20ea</t>
  </si>
  <si>
    <t>sciengk20ga</t>
  </si>
  <si>
    <t>tdkk20la</t>
  </si>
  <si>
    <t>anallhk20la</t>
  </si>
  <si>
    <t>szakdkemk20da</t>
  </si>
  <si>
    <t>Tantárgy (angol)</t>
  </si>
  <si>
    <t>Mathematics 1</t>
  </si>
  <si>
    <t>Physics</t>
  </si>
  <si>
    <t>Applied Mathematics in Chemistry I.</t>
  </si>
  <si>
    <t>General Chemistry</t>
  </si>
  <si>
    <t>General Chemistry Laboratory</t>
  </si>
  <si>
    <t>Inorganic Chemistry I.</t>
  </si>
  <si>
    <t>Inorganic Chemistry II.</t>
  </si>
  <si>
    <t>Inorganic Chemistry Laboratory</t>
  </si>
  <si>
    <t>Physical Chemistry I.</t>
  </si>
  <si>
    <t>Physical Chemistry II.</t>
  </si>
  <si>
    <t>Physical Chemistry Laboratory</t>
  </si>
  <si>
    <t>Organic Chemistry I.</t>
  </si>
  <si>
    <t>Organic Chemistry II.</t>
  </si>
  <si>
    <t>Organic Chemistry Laboratory</t>
  </si>
  <si>
    <t>Analytical Chemistry I.</t>
  </si>
  <si>
    <t>Analytical Chemistry II.</t>
  </si>
  <si>
    <t>Analytical Chemistry Laboratory</t>
  </si>
  <si>
    <t>Chemical Technology II.</t>
  </si>
  <si>
    <t>Internship</t>
  </si>
  <si>
    <t>Environmental Chemistry</t>
  </si>
  <si>
    <t>Factory visits</t>
  </si>
  <si>
    <t>Scientific communication</t>
  </si>
  <si>
    <t>Organic Chemistry III.</t>
  </si>
  <si>
    <t xml:space="preserve">Advanced General Chemistry </t>
  </si>
  <si>
    <t>Colloid Chemistry Laboratory</t>
  </si>
  <si>
    <t>Advanved Organic Chemistry Laboratory</t>
  </si>
  <si>
    <t>Polymer Chemistry</t>
  </si>
  <si>
    <t>Material Science</t>
  </si>
  <si>
    <t>Fundamentals of Laboratory Measurements</t>
  </si>
  <si>
    <t>Applied Mathematics in Chemistry II.</t>
  </si>
  <si>
    <t>Advanced Organic Chemistry Seminar</t>
  </si>
  <si>
    <t>Advanced Physical Chemistry Seminar II.</t>
  </si>
  <si>
    <t>Advanced Physics for Chemists</t>
  </si>
  <si>
    <t>Advanced Physical Chemistry Seminar I.</t>
  </si>
  <si>
    <t>Advanced Applied Mathematics for Chemists</t>
  </si>
  <si>
    <t>Advanced Inorganic Chemistry Seminar</t>
  </si>
  <si>
    <t>Quantum Mechanics</t>
  </si>
  <si>
    <t>Fundamentals of Biology</t>
  </si>
  <si>
    <t>Advanced Analytical Chemistry Laboratory</t>
  </si>
  <si>
    <t>Advanced Inorganic Chemistry Laboratory</t>
  </si>
  <si>
    <t>Nuclear Chemistry</t>
  </si>
  <si>
    <t>Chemistry of Drugs</t>
  </si>
  <si>
    <t>Theoretical Chemistry</t>
  </si>
  <si>
    <t>Methods in Structural Chemistry</t>
  </si>
  <si>
    <t>Calculus</t>
  </si>
  <si>
    <t>Thesis Work</t>
  </si>
  <si>
    <t>Mentoring</t>
  </si>
  <si>
    <t>Introductory Chemistry Seminar I.</t>
  </si>
  <si>
    <t>Introductory Chemistry Seminar II.</t>
  </si>
  <si>
    <t>Loboratory Safety</t>
  </si>
  <si>
    <t>Digital Chemistry</t>
  </si>
  <si>
    <t>Research Project in Chemistry</t>
  </si>
  <si>
    <t>Koltai János</t>
  </si>
  <si>
    <t>CK(5)</t>
  </si>
  <si>
    <t>AK(5)</t>
  </si>
  <si>
    <t>K(5)</t>
  </si>
  <si>
    <t>Gyj(5)</t>
  </si>
  <si>
    <t>Gyj(3)</t>
  </si>
  <si>
    <t>K(5)= kollokvium</t>
  </si>
  <si>
    <t>AK(5)= A tipusú kollokvium</t>
  </si>
  <si>
    <t>CK(5)= C tipusú kollokvium</t>
  </si>
  <si>
    <t>Gyj(5)=gyakorlati jegy</t>
  </si>
  <si>
    <t xml:space="preserve">Tantárgyfelelős </t>
  </si>
  <si>
    <r>
      <rPr>
        <b/>
        <sz val="10"/>
        <rFont val="Arial"/>
        <family val="2"/>
      </rPr>
      <t>Durkó Gábor</t>
    </r>
    <r>
      <rPr>
        <sz val="10"/>
        <rFont val="Arial"/>
        <family val="2"/>
      </rPr>
      <t xml:space="preserve"> - Láng Emma</t>
    </r>
  </si>
  <si>
    <t>teljesítendő kredit</t>
  </si>
  <si>
    <t>Szabadon választható tárgyak: teljesítendő: 12 kredit</t>
  </si>
  <si>
    <t>Speciális szakmai ismeretek: kötelezően választható tárgyak: teljesítendő 24 kredit</t>
  </si>
  <si>
    <t>Gyj(3)=gyakorlati jegy három fokozatú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</si>
</sst>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;;;@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b/>
      <sz val="10"/>
      <color indexed="45"/>
      <name val="Arial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rgb="FFC0504D"/>
      <name val="Arial"/>
      <family val="2"/>
    </font>
    <font>
      <b/>
      <sz val="10"/>
      <color rgb="FF4F81BD"/>
      <name val="Arial"/>
      <family val="2"/>
    </font>
    <font>
      <b/>
      <sz val="10"/>
      <color rgb="FFE46C0A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53" applyFont="1" applyBorder="1" applyAlignment="1">
      <alignment horizontal="left" vertical="center"/>
      <protection/>
    </xf>
    <xf numFmtId="0" fontId="2" fillId="0" borderId="0" xfId="53" applyAlignment="1">
      <alignment horizontal="left"/>
      <protection/>
    </xf>
    <xf numFmtId="0" fontId="2" fillId="0" borderId="0" xfId="53">
      <alignment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left" vertical="center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2" xfId="53" applyFont="1" applyFill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11" xfId="53" applyFont="1" applyBorder="1" applyAlignment="1">
      <alignment horizontal="left" vertical="center" wrapText="1"/>
      <protection/>
    </xf>
    <xf numFmtId="0" fontId="7" fillId="34" borderId="13" xfId="53" applyFont="1" applyFill="1" applyBorder="1" applyAlignment="1">
      <alignment horizontal="left" vertical="center"/>
      <protection/>
    </xf>
    <xf numFmtId="0" fontId="7" fillId="34" borderId="13" xfId="53" applyFont="1" applyFill="1" applyBorder="1" applyAlignment="1">
      <alignment horizontal="center" vertical="center"/>
      <protection/>
    </xf>
    <xf numFmtId="0" fontId="2" fillId="35" borderId="14" xfId="53" applyFont="1" applyFill="1" applyBorder="1" applyAlignment="1">
      <alignment vertical="center"/>
      <protection/>
    </xf>
    <xf numFmtId="0" fontId="2" fillId="0" borderId="15" xfId="53" applyFont="1" applyBorder="1" applyAlignment="1">
      <alignment vertical="center"/>
      <protection/>
    </xf>
    <xf numFmtId="0" fontId="7" fillId="35" borderId="16" xfId="53" applyFont="1" applyFill="1" applyBorder="1" applyAlignment="1">
      <alignment horizontal="center" vertical="center"/>
      <protection/>
    </xf>
    <xf numFmtId="0" fontId="7" fillId="35" borderId="17" xfId="53" applyFont="1" applyFill="1" applyBorder="1" applyAlignment="1">
      <alignment horizontal="center" vertical="center"/>
      <protection/>
    </xf>
    <xf numFmtId="0" fontId="7" fillId="35" borderId="14" xfId="53" applyFont="1" applyFill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35" borderId="18" xfId="53" applyFont="1" applyFill="1" applyBorder="1" applyAlignment="1">
      <alignment horizontal="left" vertical="center"/>
      <protection/>
    </xf>
    <xf numFmtId="0" fontId="7" fillId="35" borderId="13" xfId="53" applyFont="1" applyFill="1" applyBorder="1" applyAlignment="1">
      <alignment horizontal="left" vertical="center"/>
      <protection/>
    </xf>
    <xf numFmtId="0" fontId="7" fillId="35" borderId="19" xfId="53" applyFont="1" applyFill="1" applyBorder="1" applyAlignment="1">
      <alignment horizontal="left" vertical="center"/>
      <protection/>
    </xf>
    <xf numFmtId="0" fontId="7" fillId="35" borderId="13" xfId="53" applyFont="1" applyFill="1" applyBorder="1" applyAlignment="1">
      <alignment horizontal="center" vertical="center"/>
      <protection/>
    </xf>
    <xf numFmtId="0" fontId="2" fillId="35" borderId="13" xfId="53" applyFont="1" applyFill="1" applyBorder="1" applyAlignment="1">
      <alignment horizontal="left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left" vertical="center"/>
      <protection/>
    </xf>
    <xf numFmtId="0" fontId="2" fillId="35" borderId="13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164" fontId="44" fillId="36" borderId="20" xfId="0" applyNumberFormat="1" applyFont="1" applyFill="1" applyBorder="1" applyAlignment="1">
      <alignment horizontal="center" vertical="center"/>
    </xf>
    <xf numFmtId="164" fontId="44" fillId="36" borderId="13" xfId="53" applyNumberFormat="1" applyFont="1" applyFill="1" applyBorder="1" applyAlignment="1">
      <alignment horizontal="center" vertical="center"/>
      <protection/>
    </xf>
    <xf numFmtId="0" fontId="7" fillId="36" borderId="13" xfId="53" applyFont="1" applyFill="1" applyBorder="1" applyAlignment="1">
      <alignment horizontal="left" vertical="center"/>
      <protection/>
    </xf>
    <xf numFmtId="0" fontId="7" fillId="36" borderId="13" xfId="53" applyFont="1" applyFill="1" applyBorder="1" applyAlignment="1">
      <alignment horizontal="center" vertical="center"/>
      <protection/>
    </xf>
    <xf numFmtId="164" fontId="45" fillId="36" borderId="20" xfId="0" applyNumberFormat="1" applyFont="1" applyFill="1" applyBorder="1" applyAlignment="1">
      <alignment horizontal="center" vertical="center"/>
    </xf>
    <xf numFmtId="164" fontId="45" fillId="36" borderId="13" xfId="53" applyNumberFormat="1" applyFont="1" applyFill="1" applyBorder="1" applyAlignment="1">
      <alignment horizontal="center" vertical="center"/>
      <protection/>
    </xf>
    <xf numFmtId="164" fontId="46" fillId="36" borderId="20" xfId="0" applyNumberFormat="1" applyFont="1" applyFill="1" applyBorder="1" applyAlignment="1">
      <alignment horizontal="center" vertical="center"/>
    </xf>
    <xf numFmtId="164" fontId="46" fillId="36" borderId="17" xfId="0" applyNumberFormat="1" applyFont="1" applyFill="1" applyBorder="1" applyAlignment="1">
      <alignment horizontal="center" vertical="center"/>
    </xf>
    <xf numFmtId="164" fontId="46" fillId="36" borderId="21" xfId="0" applyNumberFormat="1" applyFont="1" applyFill="1" applyBorder="1" applyAlignment="1">
      <alignment horizontal="center" vertical="center"/>
    </xf>
    <xf numFmtId="164" fontId="46" fillId="36" borderId="13" xfId="53" applyNumberFormat="1" applyFont="1" applyFill="1" applyBorder="1" applyAlignment="1">
      <alignment horizontal="center" vertical="center"/>
      <protection/>
    </xf>
    <xf numFmtId="0" fontId="7" fillId="36" borderId="13" xfId="53" applyFont="1" applyFill="1" applyBorder="1" applyAlignment="1">
      <alignment vertical="center"/>
      <protection/>
    </xf>
    <xf numFmtId="0" fontId="2" fillId="35" borderId="13" xfId="53" applyFont="1" applyFill="1" applyBorder="1" applyAlignment="1">
      <alignment horizontal="left" vertical="center"/>
      <protection/>
    </xf>
    <xf numFmtId="0" fontId="2" fillId="0" borderId="14" xfId="53" applyFont="1" applyBorder="1" applyAlignment="1">
      <alignment vertical="center"/>
      <protection/>
    </xf>
    <xf numFmtId="0" fontId="2" fillId="35" borderId="19" xfId="53" applyFont="1" applyFill="1" applyBorder="1" applyAlignment="1">
      <alignment horizontal="left" vertical="center"/>
      <protection/>
    </xf>
    <xf numFmtId="0" fontId="2" fillId="0" borderId="19" xfId="53" applyFont="1" applyBorder="1" applyAlignment="1">
      <alignment horizontal="left" vertical="center"/>
      <protection/>
    </xf>
    <xf numFmtId="0" fontId="12" fillId="35" borderId="13" xfId="53" applyFont="1" applyFill="1" applyBorder="1" applyAlignment="1">
      <alignment horizontal="left" vertical="center"/>
      <protection/>
    </xf>
    <xf numFmtId="0" fontId="12" fillId="0" borderId="19" xfId="53" applyFont="1" applyBorder="1" applyAlignment="1">
      <alignment horizontal="left" vertical="center"/>
      <protection/>
    </xf>
    <xf numFmtId="0" fontId="7" fillId="35" borderId="14" xfId="53" applyFont="1" applyFill="1" applyBorder="1" applyAlignment="1">
      <alignment vertical="center"/>
      <protection/>
    </xf>
    <xf numFmtId="0" fontId="7" fillId="35" borderId="19" xfId="53" applyFont="1" applyFill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8" fillId="35" borderId="13" xfId="53" applyFont="1" applyFill="1" applyBorder="1" applyAlignment="1">
      <alignment vertical="center"/>
      <protection/>
    </xf>
    <xf numFmtId="0" fontId="8" fillId="0" borderId="13" xfId="53" applyFont="1" applyBorder="1" applyAlignment="1">
      <alignment horizontal="center" vertical="center"/>
      <protection/>
    </xf>
    <xf numFmtId="164" fontId="44" fillId="36" borderId="21" xfId="0" applyNumberFormat="1" applyFont="1" applyFill="1" applyBorder="1" applyAlignment="1">
      <alignment horizontal="center" vertical="center"/>
    </xf>
    <xf numFmtId="164" fontId="44" fillId="36" borderId="17" xfId="0" applyNumberFormat="1" applyFont="1" applyFill="1" applyBorder="1" applyAlignment="1">
      <alignment horizontal="center" vertical="center"/>
    </xf>
    <xf numFmtId="164" fontId="45" fillId="36" borderId="21" xfId="0" applyNumberFormat="1" applyFont="1" applyFill="1" applyBorder="1" applyAlignment="1">
      <alignment horizontal="center" vertical="center"/>
    </xf>
    <xf numFmtId="164" fontId="45" fillId="36" borderId="17" xfId="0" applyNumberFormat="1" applyFont="1" applyFill="1" applyBorder="1" applyAlignment="1">
      <alignment horizontal="center" vertical="center"/>
    </xf>
    <xf numFmtId="0" fontId="7" fillId="34" borderId="19" xfId="53" applyFont="1" applyFill="1" applyBorder="1" applyAlignment="1">
      <alignment vertical="center"/>
      <protection/>
    </xf>
    <xf numFmtId="0" fontId="7" fillId="34" borderId="18" xfId="53" applyFont="1" applyFill="1" applyBorder="1" applyAlignment="1">
      <alignment horizontal="left" vertical="center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19" xfId="53" applyFont="1" applyBorder="1" applyAlignment="1">
      <alignment vertical="center" wrapText="1"/>
      <protection/>
    </xf>
    <xf numFmtId="0" fontId="2" fillId="35" borderId="14" xfId="53" applyFill="1" applyBorder="1" applyAlignment="1">
      <alignment vertical="center"/>
      <protection/>
    </xf>
    <xf numFmtId="0" fontId="7" fillId="0" borderId="0" xfId="53" applyFont="1" applyAlignment="1">
      <alignment horizontal="left" vertical="center"/>
      <protection/>
    </xf>
    <xf numFmtId="0" fontId="7" fillId="35" borderId="18" xfId="53" applyFont="1" applyFill="1" applyBorder="1" applyAlignment="1">
      <alignment horizontal="center" vertical="center"/>
      <protection/>
    </xf>
    <xf numFmtId="0" fontId="7" fillId="35" borderId="19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/>
      <protection/>
    </xf>
    <xf numFmtId="0" fontId="2" fillId="0" borderId="22" xfId="53" applyFont="1" applyBorder="1" applyAlignment="1">
      <alignment vertical="center"/>
      <protection/>
    </xf>
    <xf numFmtId="0" fontId="7" fillId="35" borderId="23" xfId="53" applyFont="1" applyFill="1" applyBorder="1" applyAlignment="1">
      <alignment horizontal="center" vertical="center"/>
      <protection/>
    </xf>
    <xf numFmtId="0" fontId="7" fillId="35" borderId="24" xfId="53" applyFont="1" applyFill="1" applyBorder="1" applyAlignment="1">
      <alignment horizontal="center" vertical="center"/>
      <protection/>
    </xf>
    <xf numFmtId="0" fontId="7" fillId="35" borderId="25" xfId="53" applyFont="1" applyFill="1" applyBorder="1" applyAlignment="1">
      <alignment horizontal="center" vertical="center"/>
      <protection/>
    </xf>
    <xf numFmtId="0" fontId="7" fillId="0" borderId="23" xfId="53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center" vertical="center"/>
      <protection/>
    </xf>
    <xf numFmtId="0" fontId="7" fillId="0" borderId="26" xfId="53" applyFont="1" applyBorder="1" applyAlignment="1">
      <alignment horizontal="center" vertical="center"/>
      <protection/>
    </xf>
    <xf numFmtId="0" fontId="7" fillId="0" borderId="27" xfId="53" applyFont="1" applyBorder="1" applyAlignment="1">
      <alignment horizontal="center" vertical="center"/>
      <protection/>
    </xf>
    <xf numFmtId="0" fontId="2" fillId="35" borderId="15" xfId="53" applyFont="1" applyFill="1" applyBorder="1" applyAlignment="1">
      <alignment vertical="center"/>
      <protection/>
    </xf>
    <xf numFmtId="0" fontId="2" fillId="0" borderId="13" xfId="53" applyFont="1" applyBorder="1" applyAlignment="1">
      <alignment vertical="center"/>
      <protection/>
    </xf>
    <xf numFmtId="0" fontId="7" fillId="35" borderId="21" xfId="53" applyFont="1" applyFill="1" applyBorder="1" applyAlignment="1">
      <alignment horizontal="center" vertical="center"/>
      <protection/>
    </xf>
    <xf numFmtId="0" fontId="7" fillId="35" borderId="15" xfId="53" applyFont="1" applyFill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34" borderId="17" xfId="53" applyFont="1" applyFill="1" applyBorder="1" applyAlignment="1">
      <alignment horizontal="left" vertical="center"/>
      <protection/>
    </xf>
    <xf numFmtId="0" fontId="7" fillId="34" borderId="19" xfId="53" applyFont="1" applyFill="1" applyBorder="1" applyAlignment="1">
      <alignment horizontal="left" vertical="center"/>
      <protection/>
    </xf>
    <xf numFmtId="0" fontId="7" fillId="34" borderId="16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7" fillId="34" borderId="17" xfId="53" applyFont="1" applyFill="1" applyBorder="1" applyAlignment="1">
      <alignment horizontal="center" vertical="center"/>
      <protection/>
    </xf>
    <xf numFmtId="0" fontId="7" fillId="34" borderId="21" xfId="53" applyFont="1" applyFill="1" applyBorder="1" applyAlignment="1">
      <alignment horizontal="center" vertical="center"/>
      <protection/>
    </xf>
    <xf numFmtId="0" fontId="7" fillId="34" borderId="18" xfId="53" applyFont="1" applyFill="1" applyBorder="1" applyAlignment="1">
      <alignment horizontal="center" vertical="center"/>
      <protection/>
    </xf>
    <xf numFmtId="0" fontId="2" fillId="0" borderId="19" xfId="53" applyFont="1" applyBorder="1" applyAlignment="1">
      <alignment vertical="center"/>
      <protection/>
    </xf>
    <xf numFmtId="164" fontId="46" fillId="36" borderId="20" xfId="53" applyNumberFormat="1" applyFont="1" applyFill="1" applyBorder="1" applyAlignment="1">
      <alignment horizontal="center" vertical="center"/>
      <protection/>
    </xf>
    <xf numFmtId="164" fontId="46" fillId="36" borderId="17" xfId="53" applyNumberFormat="1" applyFont="1" applyFill="1" applyBorder="1" applyAlignment="1">
      <alignment horizontal="center" vertical="center"/>
      <protection/>
    </xf>
    <xf numFmtId="164" fontId="46" fillId="36" borderId="21" xfId="5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13" xfId="53" applyFont="1" applyFill="1" applyBorder="1" applyAlignment="1">
      <alignment horizontal="center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Alignment="1">
      <alignment vertical="center"/>
      <protection/>
    </xf>
    <xf numFmtId="0" fontId="7" fillId="0" borderId="28" xfId="53" applyFont="1" applyBorder="1" applyAlignment="1">
      <alignment horizontal="center" vertical="center"/>
      <protection/>
    </xf>
    <xf numFmtId="0" fontId="7" fillId="0" borderId="29" xfId="53" applyFont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53" applyFont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7" fillId="34" borderId="13" xfId="53" applyFont="1" applyFill="1" applyBorder="1" applyAlignment="1">
      <alignment horizontal="left" vertical="center"/>
      <protection/>
    </xf>
    <xf numFmtId="0" fontId="2" fillId="0" borderId="19" xfId="53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vertical="center" wrapText="1"/>
      <protection/>
    </xf>
    <xf numFmtId="0" fontId="2" fillId="0" borderId="15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vertical="center"/>
      <protection/>
    </xf>
    <xf numFmtId="0" fontId="7" fillId="0" borderId="21" xfId="53" applyFont="1" applyFill="1" applyBorder="1" applyAlignment="1">
      <alignment horizontal="center" vertical="center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2" fillId="0" borderId="13" xfId="53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13" xfId="0" applyBorder="1" applyAlignment="1">
      <alignment/>
    </xf>
    <xf numFmtId="0" fontId="48" fillId="0" borderId="13" xfId="0" applyFont="1" applyBorder="1" applyAlignment="1">
      <alignment/>
    </xf>
    <xf numFmtId="0" fontId="7" fillId="36" borderId="13" xfId="53" applyFont="1" applyFill="1" applyBorder="1" applyAlignment="1">
      <alignment horizontal="left" vertical="center"/>
      <protection/>
    </xf>
    <xf numFmtId="0" fontId="7" fillId="34" borderId="13" xfId="53" applyFont="1" applyFill="1" applyBorder="1" applyAlignment="1">
      <alignment horizontal="left" vertical="center"/>
      <protection/>
    </xf>
    <xf numFmtId="0" fontId="2" fillId="35" borderId="13" xfId="53" applyFont="1" applyFill="1" applyBorder="1" applyAlignment="1">
      <alignment horizontal="left" vertical="center"/>
      <protection/>
    </xf>
    <xf numFmtId="0" fontId="48" fillId="0" borderId="13" xfId="0" applyFont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2" fillId="0" borderId="13" xfId="53" applyFont="1" applyFill="1" applyBorder="1" applyAlignment="1">
      <alignment horizontal="left" vertical="center"/>
      <protection/>
    </xf>
    <xf numFmtId="0" fontId="7" fillId="34" borderId="13" xfId="53" applyFont="1" applyFill="1" applyBorder="1" applyAlignment="1">
      <alignment horizontal="left" vertical="center"/>
      <protection/>
    </xf>
    <xf numFmtId="0" fontId="7" fillId="34" borderId="20" xfId="53" applyFont="1" applyFill="1" applyBorder="1" applyAlignment="1">
      <alignment horizontal="center" vertical="center"/>
      <protection/>
    </xf>
    <xf numFmtId="164" fontId="44" fillId="36" borderId="19" xfId="0" applyNumberFormat="1" applyFont="1" applyFill="1" applyBorder="1" applyAlignment="1">
      <alignment horizontal="center" vertical="center"/>
    </xf>
    <xf numFmtId="164" fontId="45" fillId="36" borderId="19" xfId="0" applyNumberFormat="1" applyFont="1" applyFill="1" applyBorder="1" applyAlignment="1">
      <alignment horizontal="center" vertical="center"/>
    </xf>
    <xf numFmtId="164" fontId="46" fillId="36" borderId="19" xfId="0" applyNumberFormat="1" applyFont="1" applyFill="1" applyBorder="1" applyAlignment="1">
      <alignment horizontal="center" vertical="center"/>
    </xf>
    <xf numFmtId="0" fontId="8" fillId="35" borderId="19" xfId="53" applyFont="1" applyFill="1" applyBorder="1" applyAlignment="1">
      <alignment horizontal="left" vertical="center"/>
      <protection/>
    </xf>
    <xf numFmtId="0" fontId="7" fillId="35" borderId="22" xfId="53" applyFont="1" applyFill="1" applyBorder="1" applyAlignment="1">
      <alignment horizontal="left" vertical="center"/>
      <protection/>
    </xf>
    <xf numFmtId="0" fontId="6" fillId="0" borderId="31" xfId="53" applyFont="1" applyBorder="1" applyAlignment="1">
      <alignment horizontal="left" vertical="center"/>
      <protection/>
    </xf>
    <xf numFmtId="0" fontId="8" fillId="0" borderId="13" xfId="53" applyFont="1" applyBorder="1" applyAlignment="1">
      <alignment horizontal="left" vertical="center"/>
      <protection/>
    </xf>
    <xf numFmtId="0" fontId="7" fillId="35" borderId="13" xfId="53" applyFont="1" applyFill="1" applyBorder="1" applyAlignment="1">
      <alignment horizontal="left" vertical="center" wrapText="1"/>
      <protection/>
    </xf>
    <xf numFmtId="0" fontId="7" fillId="36" borderId="19" xfId="53" applyFont="1" applyFill="1" applyBorder="1" applyAlignment="1">
      <alignment horizontal="left" vertical="center"/>
      <protection/>
    </xf>
    <xf numFmtId="0" fontId="8" fillId="35" borderId="13" xfId="53" applyFont="1" applyFill="1" applyBorder="1" applyAlignment="1">
      <alignment horizontal="left" vertical="center"/>
      <protection/>
    </xf>
    <xf numFmtId="0" fontId="7" fillId="35" borderId="27" xfId="53" applyFont="1" applyFill="1" applyBorder="1" applyAlignment="1">
      <alignment horizontal="left" vertical="center"/>
      <protection/>
    </xf>
    <xf numFmtId="0" fontId="46" fillId="0" borderId="0" xfId="53" applyFont="1" applyFill="1" applyBorder="1" applyAlignment="1">
      <alignment horizontal="right" vertical="center"/>
      <protection/>
    </xf>
    <xf numFmtId="164" fontId="46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46" fillId="0" borderId="19" xfId="53" applyFont="1" applyFill="1" applyBorder="1" applyAlignment="1">
      <alignment horizontal="right" vertical="center"/>
      <protection/>
    </xf>
    <xf numFmtId="0" fontId="46" fillId="0" borderId="18" xfId="53" applyFont="1" applyFill="1" applyBorder="1" applyAlignment="1">
      <alignment horizontal="right" vertical="center"/>
      <protection/>
    </xf>
    <xf numFmtId="164" fontId="46" fillId="0" borderId="20" xfId="53" applyNumberFormat="1" applyFont="1" applyFill="1" applyBorder="1" applyAlignment="1">
      <alignment horizontal="center" vertical="center"/>
      <protection/>
    </xf>
    <xf numFmtId="164" fontId="46" fillId="0" borderId="13" xfId="53" applyNumberFormat="1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164" fontId="45" fillId="36" borderId="20" xfId="53" applyNumberFormat="1" applyFont="1" applyFill="1" applyBorder="1" applyAlignment="1">
      <alignment horizontal="center" vertical="center"/>
      <protection/>
    </xf>
    <xf numFmtId="164" fontId="44" fillId="36" borderId="21" xfId="53" applyNumberFormat="1" applyFont="1" applyFill="1" applyBorder="1" applyAlignment="1">
      <alignment horizontal="center" vertical="center"/>
      <protection/>
    </xf>
    <xf numFmtId="164" fontId="46" fillId="0" borderId="19" xfId="53" applyNumberFormat="1" applyFont="1" applyFill="1" applyBorder="1" applyAlignment="1">
      <alignment horizontal="center" vertical="center"/>
      <protection/>
    </xf>
    <xf numFmtId="164" fontId="44" fillId="36" borderId="17" xfId="53" applyNumberFormat="1" applyFont="1" applyFill="1" applyBorder="1" applyAlignment="1">
      <alignment horizontal="center" vertical="center"/>
      <protection/>
    </xf>
    <xf numFmtId="164" fontId="45" fillId="36" borderId="17" xfId="53" applyNumberFormat="1" applyFont="1" applyFill="1" applyBorder="1" applyAlignment="1">
      <alignment horizontal="center" vertical="center"/>
      <protection/>
    </xf>
    <xf numFmtId="164" fontId="46" fillId="0" borderId="17" xfId="53" applyNumberFormat="1" applyFont="1" applyFill="1" applyBorder="1" applyAlignment="1">
      <alignment horizontal="center" vertical="center"/>
      <protection/>
    </xf>
    <xf numFmtId="164" fontId="46" fillId="0" borderId="18" xfId="53" applyNumberFormat="1" applyFont="1" applyFill="1" applyBorder="1" applyAlignment="1">
      <alignment horizontal="center" vertical="center"/>
      <protection/>
    </xf>
    <xf numFmtId="164" fontId="46" fillId="0" borderId="0" xfId="0" applyNumberFormat="1" applyFont="1" applyFill="1" applyBorder="1" applyAlignment="1">
      <alignment horizontal="center" vertical="center"/>
    </xf>
    <xf numFmtId="164" fontId="45" fillId="36" borderId="19" xfId="53" applyNumberFormat="1" applyFont="1" applyFill="1" applyBorder="1" applyAlignment="1">
      <alignment horizontal="center" vertical="center"/>
      <protection/>
    </xf>
    <xf numFmtId="0" fontId="45" fillId="36" borderId="13" xfId="53" applyFont="1" applyFill="1" applyBorder="1" applyAlignment="1">
      <alignment horizontal="right" vertical="center"/>
      <protection/>
    </xf>
    <xf numFmtId="0" fontId="46" fillId="36" borderId="13" xfId="53" applyFont="1" applyFill="1" applyBorder="1" applyAlignment="1">
      <alignment horizontal="right" vertical="center"/>
      <protection/>
    </xf>
    <xf numFmtId="0" fontId="7" fillId="34" borderId="14" xfId="53" applyFont="1" applyFill="1" applyBorder="1" applyAlignment="1">
      <alignment horizontal="left" vertical="center"/>
      <protection/>
    </xf>
    <xf numFmtId="164" fontId="45" fillId="36" borderId="20" xfId="53" applyNumberFormat="1" applyFont="1" applyFill="1" applyBorder="1" applyAlignment="1">
      <alignment horizontal="center" vertical="center"/>
      <protection/>
    </xf>
    <xf numFmtId="164" fontId="45" fillId="36" borderId="19" xfId="53" applyNumberFormat="1" applyFont="1" applyFill="1" applyBorder="1" applyAlignment="1">
      <alignment horizontal="center" vertical="center"/>
      <protection/>
    </xf>
    <xf numFmtId="164" fontId="45" fillId="36" borderId="18" xfId="53" applyNumberFormat="1" applyFont="1" applyFill="1" applyBorder="1" applyAlignment="1">
      <alignment horizontal="center" vertical="center"/>
      <protection/>
    </xf>
    <xf numFmtId="164" fontId="46" fillId="36" borderId="20" xfId="53" applyNumberFormat="1" applyFont="1" applyFill="1" applyBorder="1" applyAlignment="1">
      <alignment horizontal="center" vertical="center"/>
      <protection/>
    </xf>
    <xf numFmtId="164" fontId="46" fillId="36" borderId="19" xfId="53" applyNumberFormat="1" applyFont="1" applyFill="1" applyBorder="1" applyAlignment="1">
      <alignment horizontal="center" vertical="center"/>
      <protection/>
    </xf>
    <xf numFmtId="164" fontId="46" fillId="36" borderId="18" xfId="53" applyNumberFormat="1" applyFont="1" applyFill="1" applyBorder="1" applyAlignment="1">
      <alignment horizontal="center" vertical="center"/>
      <protection/>
    </xf>
    <xf numFmtId="0" fontId="44" fillId="36" borderId="13" xfId="53" applyFont="1" applyFill="1" applyBorder="1" applyAlignment="1">
      <alignment horizontal="right" vertical="center"/>
      <protection/>
    </xf>
    <xf numFmtId="0" fontId="7" fillId="34" borderId="13" xfId="53" applyFont="1" applyFill="1" applyBorder="1" applyAlignment="1">
      <alignment horizontal="left" vertical="center"/>
      <protection/>
    </xf>
    <xf numFmtId="164" fontId="46" fillId="36" borderId="20" xfId="53" applyNumberFormat="1" applyFont="1" applyFill="1" applyBorder="1" applyAlignment="1">
      <alignment vertical="center"/>
      <protection/>
    </xf>
    <xf numFmtId="164" fontId="46" fillId="36" borderId="19" xfId="53" applyNumberFormat="1" applyFont="1" applyFill="1" applyBorder="1" applyAlignment="1">
      <alignment vertical="center"/>
      <protection/>
    </xf>
    <xf numFmtId="164" fontId="46" fillId="36" borderId="18" xfId="53" applyNumberFormat="1" applyFont="1" applyFill="1" applyBorder="1" applyAlignment="1">
      <alignment vertical="center"/>
      <protection/>
    </xf>
    <xf numFmtId="164" fontId="44" fillId="36" borderId="20" xfId="53" applyNumberFormat="1" applyFont="1" applyFill="1" applyBorder="1" applyAlignment="1">
      <alignment horizontal="center" vertical="center"/>
      <protection/>
    </xf>
    <xf numFmtId="164" fontId="44" fillId="36" borderId="19" xfId="53" applyNumberFormat="1" applyFont="1" applyFill="1" applyBorder="1" applyAlignment="1">
      <alignment horizontal="center" vertical="center"/>
      <protection/>
    </xf>
    <xf numFmtId="164" fontId="44" fillId="36" borderId="18" xfId="53" applyNumberFormat="1" applyFont="1" applyFill="1" applyBorder="1" applyAlignment="1">
      <alignment horizontal="center" vertical="center"/>
      <protection/>
    </xf>
    <xf numFmtId="164" fontId="45" fillId="36" borderId="13" xfId="53" applyNumberFormat="1" applyFont="1" applyFill="1" applyBorder="1" applyAlignment="1">
      <alignment horizontal="center" vertical="center"/>
      <protection/>
    </xf>
    <xf numFmtId="0" fontId="46" fillId="36" borderId="20" xfId="53" applyFont="1" applyFill="1" applyBorder="1" applyAlignment="1">
      <alignment horizontal="right" vertical="center"/>
      <protection/>
    </xf>
    <xf numFmtId="164" fontId="46" fillId="36" borderId="13" xfId="53" applyNumberFormat="1" applyFont="1" applyFill="1" applyBorder="1" applyAlignment="1">
      <alignment horizontal="center" vertical="center"/>
      <protection/>
    </xf>
    <xf numFmtId="164" fontId="44" fillId="36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5" fillId="0" borderId="32" xfId="53" applyFont="1" applyBorder="1" applyAlignment="1">
      <alignment horizontal="left" vertical="center"/>
      <protection/>
    </xf>
    <xf numFmtId="0" fontId="6" fillId="0" borderId="33" xfId="53" applyFont="1" applyBorder="1" applyAlignment="1">
      <alignment horizontal="center" vertical="center"/>
      <protection/>
    </xf>
    <xf numFmtId="0" fontId="6" fillId="0" borderId="34" xfId="53" applyFont="1" applyBorder="1" applyAlignment="1">
      <alignment horizontal="center" vertical="center"/>
      <protection/>
    </xf>
    <xf numFmtId="0" fontId="6" fillId="0" borderId="35" xfId="53" applyFont="1" applyBorder="1" applyAlignment="1">
      <alignment horizontal="center" vertical="center"/>
      <protection/>
    </xf>
    <xf numFmtId="0" fontId="6" fillId="0" borderId="36" xfId="53" applyFont="1" applyBorder="1" applyAlignment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8.28125" style="0" customWidth="1"/>
    <col min="2" max="2" width="45.8515625" style="0" customWidth="1"/>
    <col min="3" max="13" width="4.28125" style="0" customWidth="1"/>
    <col min="14" max="14" width="6.00390625" style="0" customWidth="1"/>
    <col min="15" max="15" width="5.7109375" style="1" customWidth="1"/>
    <col min="16" max="16" width="14.28125" style="1" customWidth="1"/>
    <col min="17" max="17" width="19.28125" style="1" customWidth="1"/>
    <col min="18" max="18" width="15.57421875" style="1" customWidth="1"/>
    <col min="19" max="19" width="4.28125" style="1" customWidth="1"/>
    <col min="20" max="20" width="15.8515625" style="0" customWidth="1"/>
    <col min="21" max="21" width="4.8515625" style="0" customWidth="1"/>
    <col min="22" max="22" width="28.00390625" style="1" customWidth="1"/>
    <col min="23" max="23" width="40.57421875" style="0" customWidth="1"/>
    <col min="24" max="16384" width="8.7109375" style="0" customWidth="1"/>
  </cols>
  <sheetData>
    <row r="1" spans="1:22" ht="25.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2"/>
      <c r="P1" s="2"/>
      <c r="Q1" s="2"/>
      <c r="R1" s="3"/>
      <c r="S1" s="3"/>
      <c r="T1" s="4"/>
      <c r="U1" s="4"/>
      <c r="V1" s="3"/>
    </row>
    <row r="2" spans="1:22" ht="21" customHeight="1" thickBo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"/>
      <c r="P2" s="2"/>
      <c r="Q2" s="2"/>
      <c r="R2" s="95"/>
      <c r="S2" s="95"/>
      <c r="T2" s="96"/>
      <c r="U2" s="96"/>
      <c r="V2" s="95"/>
    </row>
    <row r="3" spans="1:23" s="11" customFormat="1" ht="35.25" customHeight="1" thickBot="1" thickTop="1">
      <c r="A3" s="5" t="s">
        <v>2</v>
      </c>
      <c r="B3" s="6" t="s">
        <v>3</v>
      </c>
      <c r="C3" s="188" t="s">
        <v>4</v>
      </c>
      <c r="D3" s="188"/>
      <c r="E3" s="188"/>
      <c r="F3" s="188"/>
      <c r="G3" s="188"/>
      <c r="H3" s="188"/>
      <c r="I3" s="188" t="s">
        <v>5</v>
      </c>
      <c r="J3" s="188"/>
      <c r="K3" s="188"/>
      <c r="L3" s="188"/>
      <c r="M3" s="7" t="s">
        <v>6</v>
      </c>
      <c r="N3" s="8" t="s">
        <v>7</v>
      </c>
      <c r="O3" s="189" t="s">
        <v>8</v>
      </c>
      <c r="P3" s="190"/>
      <c r="Q3" s="191"/>
      <c r="R3" s="9" t="s">
        <v>9</v>
      </c>
      <c r="S3" s="9"/>
      <c r="T3" s="9" t="s">
        <v>10</v>
      </c>
      <c r="U3" s="9"/>
      <c r="V3" s="10" t="s">
        <v>235</v>
      </c>
      <c r="W3" s="9" t="s">
        <v>172</v>
      </c>
    </row>
    <row r="4" spans="1:23" ht="12.75" customHeight="1" thickTop="1">
      <c r="A4" s="5"/>
      <c r="B4" s="9"/>
      <c r="C4" s="97">
        <v>1</v>
      </c>
      <c r="D4" s="98">
        <v>2</v>
      </c>
      <c r="E4" s="98">
        <v>3</v>
      </c>
      <c r="F4" s="98">
        <v>4</v>
      </c>
      <c r="G4" s="98">
        <v>5</v>
      </c>
      <c r="H4" s="99">
        <v>6</v>
      </c>
      <c r="I4" s="97" t="s">
        <v>11</v>
      </c>
      <c r="J4" s="98" t="s">
        <v>12</v>
      </c>
      <c r="K4" s="98" t="s">
        <v>13</v>
      </c>
      <c r="L4" s="98" t="s">
        <v>14</v>
      </c>
      <c r="M4" s="7"/>
      <c r="N4" s="8"/>
      <c r="O4" s="6"/>
      <c r="P4" s="140"/>
      <c r="Q4" s="6"/>
      <c r="R4" s="6"/>
      <c r="S4" s="6"/>
      <c r="T4" s="9"/>
      <c r="U4" s="9"/>
      <c r="V4" s="12"/>
      <c r="W4" s="125"/>
    </row>
    <row r="5" spans="1:23" ht="12.75" customHeight="1">
      <c r="A5" s="13" t="s">
        <v>15</v>
      </c>
      <c r="B5" s="13"/>
      <c r="C5" s="134"/>
      <c r="D5" s="86"/>
      <c r="E5" s="86"/>
      <c r="F5" s="86"/>
      <c r="G5" s="86"/>
      <c r="H5" s="88"/>
      <c r="I5" s="134"/>
      <c r="J5" s="86"/>
      <c r="K5" s="86"/>
      <c r="L5" s="88"/>
      <c r="M5" s="14"/>
      <c r="N5" s="14"/>
      <c r="O5" s="133"/>
      <c r="P5" s="83"/>
      <c r="Q5" s="133"/>
      <c r="R5" s="13"/>
      <c r="S5" s="13"/>
      <c r="T5" s="14"/>
      <c r="U5" s="14"/>
      <c r="V5" s="13"/>
      <c r="W5" s="108"/>
    </row>
    <row r="6" spans="1:23" ht="12.75" customHeight="1">
      <c r="A6" s="15" t="s">
        <v>120</v>
      </c>
      <c r="B6" s="16" t="s">
        <v>115</v>
      </c>
      <c r="C6" s="17" t="s">
        <v>16</v>
      </c>
      <c r="D6" s="18"/>
      <c r="E6" s="18"/>
      <c r="F6" s="18"/>
      <c r="G6" s="18"/>
      <c r="H6" s="19"/>
      <c r="I6" s="26">
        <v>2</v>
      </c>
      <c r="J6" s="27">
        <v>2</v>
      </c>
      <c r="K6" s="27"/>
      <c r="L6" s="20"/>
      <c r="M6" s="51">
        <v>6</v>
      </c>
      <c r="N6" s="51" t="s">
        <v>226</v>
      </c>
      <c r="O6" s="22"/>
      <c r="P6" s="23"/>
      <c r="Q6" s="66"/>
      <c r="R6" s="22"/>
      <c r="S6" s="23"/>
      <c r="T6" s="24"/>
      <c r="U6" s="24"/>
      <c r="V6" s="25" t="s">
        <v>17</v>
      </c>
      <c r="W6" s="126" t="s">
        <v>173</v>
      </c>
    </row>
    <row r="7" spans="1:23" ht="12.75" customHeight="1">
      <c r="A7" s="15" t="s">
        <v>121</v>
      </c>
      <c r="B7" s="89" t="s">
        <v>18</v>
      </c>
      <c r="C7" s="17" t="s">
        <v>16</v>
      </c>
      <c r="D7" s="18"/>
      <c r="E7" s="18"/>
      <c r="F7" s="18"/>
      <c r="G7" s="18"/>
      <c r="H7" s="19"/>
      <c r="I7" s="26">
        <v>2</v>
      </c>
      <c r="J7" s="27">
        <v>2</v>
      </c>
      <c r="K7" s="27"/>
      <c r="L7" s="20"/>
      <c r="M7" s="51">
        <v>6</v>
      </c>
      <c r="N7" s="51" t="s">
        <v>226</v>
      </c>
      <c r="O7" s="22"/>
      <c r="P7" s="23"/>
      <c r="Q7" s="60"/>
      <c r="R7" s="22"/>
      <c r="S7" s="23"/>
      <c r="T7" s="24"/>
      <c r="U7" s="24"/>
      <c r="V7" s="25" t="s">
        <v>225</v>
      </c>
      <c r="W7" s="126" t="s">
        <v>174</v>
      </c>
    </row>
    <row r="8" spans="1:23" ht="12.75" customHeight="1">
      <c r="A8" s="15" t="s">
        <v>122</v>
      </c>
      <c r="B8" s="89" t="s">
        <v>114</v>
      </c>
      <c r="C8" s="26"/>
      <c r="D8" s="27" t="s">
        <v>16</v>
      </c>
      <c r="E8" s="27"/>
      <c r="F8" s="27"/>
      <c r="G8" s="27"/>
      <c r="H8" s="19"/>
      <c r="I8" s="26">
        <v>2</v>
      </c>
      <c r="J8" s="27">
        <v>2</v>
      </c>
      <c r="K8" s="27"/>
      <c r="L8" s="20"/>
      <c r="M8" s="51">
        <v>6</v>
      </c>
      <c r="N8" s="51" t="s">
        <v>226</v>
      </c>
      <c r="O8" s="25"/>
      <c r="P8" s="44"/>
      <c r="Q8" s="141"/>
      <c r="R8" s="25"/>
      <c r="S8" s="28"/>
      <c r="T8" s="29"/>
      <c r="U8" s="30"/>
      <c r="V8" s="25" t="s">
        <v>19</v>
      </c>
      <c r="W8" s="126" t="s">
        <v>175</v>
      </c>
    </row>
    <row r="9" spans="1:23" ht="12.75" customHeight="1">
      <c r="A9" s="174" t="s">
        <v>20</v>
      </c>
      <c r="B9" s="174"/>
      <c r="C9" s="31">
        <f aca="true" t="shared" si="0" ref="C9:H9">SUMIF(C5:C8,"=x",$I5:$I8)+SUMIF(C5:C8,"=x",$J5:$J8)+SUMIF(C5:C8,"=x",$K5:$K8)</f>
        <v>8</v>
      </c>
      <c r="D9" s="55">
        <f t="shared" si="0"/>
        <v>4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135">
        <f t="shared" si="0"/>
        <v>0</v>
      </c>
      <c r="I9" s="185">
        <f>SUM(C9:H9)</f>
        <v>12</v>
      </c>
      <c r="J9" s="185"/>
      <c r="K9" s="185"/>
      <c r="L9" s="185"/>
      <c r="M9" s="32"/>
      <c r="N9" s="32"/>
      <c r="O9" s="33"/>
      <c r="P9" s="143"/>
      <c r="Q9" s="33"/>
      <c r="R9" s="33"/>
      <c r="S9" s="33"/>
      <c r="T9" s="34"/>
      <c r="U9" s="34"/>
      <c r="V9" s="33"/>
      <c r="W9" s="127"/>
    </row>
    <row r="10" spans="1:23" ht="12.75" customHeight="1">
      <c r="A10" s="165" t="s">
        <v>21</v>
      </c>
      <c r="B10" s="165"/>
      <c r="C10" s="35">
        <f aca="true" t="shared" si="1" ref="C10:H10">SUMIF(C5:C8,"=x",$M5:$M8)</f>
        <v>12</v>
      </c>
      <c r="D10" s="57">
        <f t="shared" si="1"/>
        <v>6</v>
      </c>
      <c r="E10" s="57">
        <f t="shared" si="1"/>
        <v>0</v>
      </c>
      <c r="F10" s="57">
        <f t="shared" si="1"/>
        <v>0</v>
      </c>
      <c r="G10" s="57">
        <f t="shared" si="1"/>
        <v>0</v>
      </c>
      <c r="H10" s="136">
        <f t="shared" si="1"/>
        <v>0</v>
      </c>
      <c r="I10" s="182">
        <f>SUM(C10:H10)</f>
        <v>18</v>
      </c>
      <c r="J10" s="182"/>
      <c r="K10" s="182"/>
      <c r="L10" s="182"/>
      <c r="M10" s="36"/>
      <c r="N10" s="36"/>
      <c r="O10" s="33"/>
      <c r="P10" s="143"/>
      <c r="Q10" s="33"/>
      <c r="R10" s="33"/>
      <c r="S10" s="33"/>
      <c r="T10" s="34"/>
      <c r="U10" s="34"/>
      <c r="V10" s="33"/>
      <c r="W10" s="127"/>
    </row>
    <row r="11" spans="1:23" ht="12.75" customHeight="1">
      <c r="A11" s="166" t="s">
        <v>22</v>
      </c>
      <c r="B11" s="166"/>
      <c r="C11" s="37">
        <f aca="true" t="shared" si="2" ref="C11:H11">SUMPRODUCT(--(C5:C8="x"),--($N5:$N8="K"))</f>
        <v>0</v>
      </c>
      <c r="D11" s="38">
        <f t="shared" si="2"/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137">
        <f t="shared" si="2"/>
        <v>0</v>
      </c>
      <c r="I11" s="184">
        <f>SUM(C11:H11)</f>
        <v>0</v>
      </c>
      <c r="J11" s="184"/>
      <c r="K11" s="184"/>
      <c r="L11" s="184"/>
      <c r="M11" s="40"/>
      <c r="N11" s="40"/>
      <c r="O11" s="33"/>
      <c r="P11" s="143"/>
      <c r="Q11" s="41"/>
      <c r="R11" s="33"/>
      <c r="S11" s="33"/>
      <c r="T11" s="34"/>
      <c r="U11" s="34"/>
      <c r="V11" s="33"/>
      <c r="W11" s="127"/>
    </row>
    <row r="12" spans="1:23" s="100" customFormat="1" ht="12.75" customHeight="1">
      <c r="A12" s="13" t="s">
        <v>23</v>
      </c>
      <c r="B12" s="13"/>
      <c r="C12" s="134"/>
      <c r="D12" s="86"/>
      <c r="E12" s="86"/>
      <c r="F12" s="86"/>
      <c r="G12" s="86"/>
      <c r="H12" s="88"/>
      <c r="I12" s="134"/>
      <c r="J12" s="86"/>
      <c r="K12" s="86"/>
      <c r="L12" s="88"/>
      <c r="M12" s="14"/>
      <c r="N12" s="14"/>
      <c r="O12" s="133"/>
      <c r="P12" s="83"/>
      <c r="Q12" s="133"/>
      <c r="R12" s="13"/>
      <c r="S12" s="13"/>
      <c r="T12" s="14"/>
      <c r="U12" s="14"/>
      <c r="V12" s="13"/>
      <c r="W12" s="128"/>
    </row>
    <row r="13" spans="1:23" s="100" customFormat="1" ht="12.75" customHeight="1">
      <c r="A13" s="15" t="s">
        <v>123</v>
      </c>
      <c r="B13" s="109" t="s">
        <v>24</v>
      </c>
      <c r="C13" s="110" t="s">
        <v>16</v>
      </c>
      <c r="D13" s="111"/>
      <c r="E13" s="111"/>
      <c r="F13" s="111"/>
      <c r="G13" s="111"/>
      <c r="H13" s="112"/>
      <c r="I13" s="110">
        <v>3</v>
      </c>
      <c r="J13" s="111">
        <v>2</v>
      </c>
      <c r="K13" s="111"/>
      <c r="L13" s="113"/>
      <c r="M13" s="94">
        <v>7</v>
      </c>
      <c r="N13" s="94" t="s">
        <v>227</v>
      </c>
      <c r="O13" s="22"/>
      <c r="P13" s="23"/>
      <c r="Q13" s="22"/>
      <c r="R13" s="22"/>
      <c r="S13" s="23"/>
      <c r="T13" s="24"/>
      <c r="U13" s="24"/>
      <c r="V13" s="42" t="s">
        <v>25</v>
      </c>
      <c r="W13" s="130" t="s">
        <v>176</v>
      </c>
    </row>
    <row r="14" spans="1:23" s="100" customFormat="1" ht="12.75" customHeight="1">
      <c r="A14" s="43" t="s">
        <v>124</v>
      </c>
      <c r="B14" s="109" t="s">
        <v>26</v>
      </c>
      <c r="C14" s="110" t="s">
        <v>16</v>
      </c>
      <c r="D14" s="111"/>
      <c r="E14" s="111"/>
      <c r="F14" s="111"/>
      <c r="G14" s="111"/>
      <c r="H14" s="112"/>
      <c r="I14" s="110"/>
      <c r="J14" s="111"/>
      <c r="K14" s="111">
        <v>3</v>
      </c>
      <c r="L14" s="113"/>
      <c r="M14" s="94">
        <v>5</v>
      </c>
      <c r="N14" s="94" t="s">
        <v>229</v>
      </c>
      <c r="O14" s="22"/>
      <c r="P14" s="23"/>
      <c r="Q14" s="60"/>
      <c r="R14" s="22"/>
      <c r="S14" s="50"/>
      <c r="T14" s="24"/>
      <c r="U14" s="24"/>
      <c r="V14" s="42" t="s">
        <v>27</v>
      </c>
      <c r="W14" s="130" t="s">
        <v>177</v>
      </c>
    </row>
    <row r="15" spans="1:23" s="100" customFormat="1" ht="12.75" customHeight="1">
      <c r="A15" s="15" t="s">
        <v>125</v>
      </c>
      <c r="B15" s="109" t="s">
        <v>28</v>
      </c>
      <c r="C15" s="110" t="s">
        <v>16</v>
      </c>
      <c r="D15" s="111"/>
      <c r="E15" s="111"/>
      <c r="F15" s="111"/>
      <c r="G15" s="111"/>
      <c r="H15" s="112"/>
      <c r="I15" s="110">
        <v>2</v>
      </c>
      <c r="J15" s="111">
        <v>1</v>
      </c>
      <c r="K15" s="111"/>
      <c r="L15" s="113"/>
      <c r="M15" s="94">
        <v>4</v>
      </c>
      <c r="N15" s="94" t="s">
        <v>227</v>
      </c>
      <c r="O15" s="22"/>
      <c r="P15" s="23"/>
      <c r="Q15" s="60"/>
      <c r="R15" s="22"/>
      <c r="S15" s="23"/>
      <c r="T15" s="24"/>
      <c r="U15" s="24"/>
      <c r="V15" s="25" t="s">
        <v>29</v>
      </c>
      <c r="W15" s="130" t="s">
        <v>178</v>
      </c>
    </row>
    <row r="16" spans="1:23" s="100" customFormat="1" ht="12.75" customHeight="1">
      <c r="A16" s="15" t="s">
        <v>126</v>
      </c>
      <c r="B16" s="109" t="s">
        <v>30</v>
      </c>
      <c r="C16" s="110" t="s">
        <v>16</v>
      </c>
      <c r="D16" s="111"/>
      <c r="E16" s="111"/>
      <c r="F16" s="111"/>
      <c r="G16" s="111"/>
      <c r="H16" s="112"/>
      <c r="I16" s="110">
        <v>1</v>
      </c>
      <c r="J16" s="111"/>
      <c r="K16" s="111"/>
      <c r="L16" s="113"/>
      <c r="M16" s="94">
        <v>2</v>
      </c>
      <c r="N16" s="51" t="s">
        <v>226</v>
      </c>
      <c r="O16" s="144"/>
      <c r="P16" s="138"/>
      <c r="Q16" s="141"/>
      <c r="R16" s="25"/>
      <c r="S16" s="44"/>
      <c r="T16" s="29"/>
      <c r="U16" s="30"/>
      <c r="V16" s="25" t="s">
        <v>31</v>
      </c>
      <c r="W16" s="131" t="s">
        <v>222</v>
      </c>
    </row>
    <row r="17" spans="1:23" s="100" customFormat="1" ht="12.75" customHeight="1">
      <c r="A17" s="15" t="s">
        <v>127</v>
      </c>
      <c r="B17" s="109" t="s">
        <v>32</v>
      </c>
      <c r="C17" s="110"/>
      <c r="D17" s="111" t="s">
        <v>16</v>
      </c>
      <c r="E17" s="111"/>
      <c r="F17" s="111"/>
      <c r="G17" s="111"/>
      <c r="H17" s="112"/>
      <c r="I17" s="110">
        <v>2</v>
      </c>
      <c r="J17" s="111"/>
      <c r="K17" s="111"/>
      <c r="L17" s="113"/>
      <c r="M17" s="94">
        <v>4</v>
      </c>
      <c r="N17" s="94" t="s">
        <v>228</v>
      </c>
      <c r="O17" s="22" t="s">
        <v>107</v>
      </c>
      <c r="P17" s="23" t="str">
        <f>A15</f>
        <v>inorgk20va</v>
      </c>
      <c r="Q17" s="60" t="str">
        <f>B15</f>
        <v>Szervetlen kémia I.</v>
      </c>
      <c r="R17" s="25"/>
      <c r="S17" s="45"/>
      <c r="T17" s="29"/>
      <c r="U17" s="30"/>
      <c r="V17" s="25" t="s">
        <v>29</v>
      </c>
      <c r="W17" s="130" t="s">
        <v>179</v>
      </c>
    </row>
    <row r="18" spans="1:23" s="100" customFormat="1" ht="12.75" customHeight="1">
      <c r="A18" s="15" t="s">
        <v>128</v>
      </c>
      <c r="B18" s="109" t="s">
        <v>33</v>
      </c>
      <c r="C18" s="110"/>
      <c r="D18" s="111" t="s">
        <v>16</v>
      </c>
      <c r="E18" s="111"/>
      <c r="F18" s="111"/>
      <c r="G18" s="111"/>
      <c r="H18" s="112"/>
      <c r="I18" s="110"/>
      <c r="J18" s="111">
        <v>1</v>
      </c>
      <c r="K18" s="111">
        <v>4</v>
      </c>
      <c r="L18" s="113"/>
      <c r="M18" s="94">
        <v>8</v>
      </c>
      <c r="N18" s="94" t="s">
        <v>229</v>
      </c>
      <c r="O18" s="25"/>
      <c r="P18" s="44"/>
      <c r="Q18" s="66"/>
      <c r="R18" s="25"/>
      <c r="S18" s="45"/>
      <c r="T18" s="29"/>
      <c r="U18" s="30"/>
      <c r="V18" s="25" t="s">
        <v>34</v>
      </c>
      <c r="W18" s="130" t="s">
        <v>180</v>
      </c>
    </row>
    <row r="19" spans="1:23" s="100" customFormat="1" ht="12.75" customHeight="1">
      <c r="A19" s="15" t="s">
        <v>129</v>
      </c>
      <c r="B19" s="109" t="s">
        <v>35</v>
      </c>
      <c r="C19" s="110"/>
      <c r="D19" s="111" t="s">
        <v>16</v>
      </c>
      <c r="E19" s="111"/>
      <c r="F19" s="111"/>
      <c r="G19" s="111"/>
      <c r="H19" s="112"/>
      <c r="I19" s="110">
        <v>3</v>
      </c>
      <c r="J19" s="111">
        <v>1</v>
      </c>
      <c r="K19" s="111"/>
      <c r="L19" s="113"/>
      <c r="M19" s="94">
        <v>6</v>
      </c>
      <c r="N19" s="94" t="s">
        <v>227</v>
      </c>
      <c r="O19" s="22"/>
      <c r="P19" s="23"/>
      <c r="Q19" s="60"/>
      <c r="R19" s="46"/>
      <c r="S19" s="47"/>
      <c r="T19" s="24"/>
      <c r="U19" s="24"/>
      <c r="V19" s="25" t="s">
        <v>36</v>
      </c>
      <c r="W19" s="130" t="s">
        <v>181</v>
      </c>
    </row>
    <row r="20" spans="1:23" s="100" customFormat="1" ht="12.75" customHeight="1">
      <c r="A20" s="15" t="s">
        <v>130</v>
      </c>
      <c r="B20" s="109" t="s">
        <v>37</v>
      </c>
      <c r="C20" s="110"/>
      <c r="D20" s="111" t="s">
        <v>16</v>
      </c>
      <c r="E20" s="111"/>
      <c r="F20" s="111"/>
      <c r="G20" s="111"/>
      <c r="H20" s="112"/>
      <c r="I20" s="110">
        <v>3</v>
      </c>
      <c r="J20" s="111">
        <v>1</v>
      </c>
      <c r="K20" s="111"/>
      <c r="L20" s="113"/>
      <c r="M20" s="94">
        <v>6</v>
      </c>
      <c r="N20" s="94" t="s">
        <v>227</v>
      </c>
      <c r="O20" s="22"/>
      <c r="P20" s="23"/>
      <c r="Q20" s="60"/>
      <c r="R20" s="22"/>
      <c r="S20" s="23"/>
      <c r="T20" s="48"/>
      <c r="U20" s="24"/>
      <c r="V20" s="25" t="s">
        <v>31</v>
      </c>
      <c r="W20" s="130" t="s">
        <v>184</v>
      </c>
    </row>
    <row r="21" spans="1:23" s="100" customFormat="1" ht="12.75" customHeight="1">
      <c r="A21" s="15" t="s">
        <v>139</v>
      </c>
      <c r="B21" s="109" t="s">
        <v>38</v>
      </c>
      <c r="C21" s="110"/>
      <c r="D21" s="111"/>
      <c r="E21" s="111" t="s">
        <v>16</v>
      </c>
      <c r="F21" s="111"/>
      <c r="G21" s="111"/>
      <c r="H21" s="112"/>
      <c r="I21" s="110"/>
      <c r="J21" s="111"/>
      <c r="K21" s="111">
        <v>8</v>
      </c>
      <c r="L21" s="113"/>
      <c r="M21" s="94">
        <v>8</v>
      </c>
      <c r="N21" s="94" t="s">
        <v>229</v>
      </c>
      <c r="O21" s="142"/>
      <c r="P21" s="49"/>
      <c r="Q21" s="142"/>
      <c r="R21" s="22"/>
      <c r="S21" s="23"/>
      <c r="T21" s="24"/>
      <c r="U21" s="24"/>
      <c r="V21" s="25" t="s">
        <v>39</v>
      </c>
      <c r="W21" s="130" t="s">
        <v>186</v>
      </c>
    </row>
    <row r="22" spans="1:23" s="100" customFormat="1" ht="12.75" customHeight="1">
      <c r="A22" s="15" t="s">
        <v>131</v>
      </c>
      <c r="B22" s="109" t="s">
        <v>40</v>
      </c>
      <c r="C22" s="110"/>
      <c r="D22" s="111"/>
      <c r="E22" s="111" t="s">
        <v>16</v>
      </c>
      <c r="F22" s="111"/>
      <c r="G22" s="111"/>
      <c r="H22" s="112"/>
      <c r="I22" s="110">
        <v>3</v>
      </c>
      <c r="J22" s="111">
        <v>1</v>
      </c>
      <c r="K22" s="111"/>
      <c r="L22" s="113"/>
      <c r="M22" s="94">
        <v>4</v>
      </c>
      <c r="N22" s="94" t="s">
        <v>227</v>
      </c>
      <c r="O22" s="22" t="s">
        <v>107</v>
      </c>
      <c r="P22" s="23" t="str">
        <f>A20</f>
        <v>szerves1k20va</v>
      </c>
      <c r="Q22" s="60" t="str">
        <f>B20</f>
        <v>Szerves kémia I.</v>
      </c>
      <c r="R22" s="22"/>
      <c r="S22" s="23"/>
      <c r="T22" s="24"/>
      <c r="U22" s="24"/>
      <c r="V22" s="25" t="s">
        <v>39</v>
      </c>
      <c r="W22" s="130" t="s">
        <v>185</v>
      </c>
    </row>
    <row r="23" spans="1:23" s="100" customFormat="1" ht="12.75" customHeight="1">
      <c r="A23" s="15" t="s">
        <v>132</v>
      </c>
      <c r="B23" s="114" t="s">
        <v>41</v>
      </c>
      <c r="C23" s="110"/>
      <c r="D23" s="111"/>
      <c r="E23" s="111" t="s">
        <v>16</v>
      </c>
      <c r="F23" s="111"/>
      <c r="G23" s="111"/>
      <c r="H23" s="112"/>
      <c r="I23" s="110">
        <v>2</v>
      </c>
      <c r="J23" s="111">
        <v>1</v>
      </c>
      <c r="K23" s="111"/>
      <c r="L23" s="113"/>
      <c r="M23" s="94">
        <v>5</v>
      </c>
      <c r="N23" s="94" t="s">
        <v>227</v>
      </c>
      <c r="O23" s="22"/>
      <c r="P23" s="23"/>
      <c r="Q23" s="60"/>
      <c r="R23" s="22"/>
      <c r="S23" s="23"/>
      <c r="T23" s="24"/>
      <c r="U23" s="24"/>
      <c r="V23" s="25" t="s">
        <v>42</v>
      </c>
      <c r="W23" s="130" t="s">
        <v>182</v>
      </c>
    </row>
    <row r="24" spans="1:23" s="100" customFormat="1" ht="12.75" customHeight="1">
      <c r="A24" s="15" t="s">
        <v>133</v>
      </c>
      <c r="B24" s="109" t="s">
        <v>43</v>
      </c>
      <c r="C24" s="110"/>
      <c r="D24" s="111"/>
      <c r="E24" s="111" t="s">
        <v>16</v>
      </c>
      <c r="F24" s="111"/>
      <c r="G24" s="111"/>
      <c r="H24" s="112"/>
      <c r="I24" s="110"/>
      <c r="J24" s="111"/>
      <c r="K24" s="111">
        <v>6</v>
      </c>
      <c r="L24" s="113"/>
      <c r="M24" s="94">
        <v>7</v>
      </c>
      <c r="N24" s="94" t="s">
        <v>229</v>
      </c>
      <c r="O24" s="22"/>
      <c r="P24" s="23"/>
      <c r="Q24" s="60"/>
      <c r="R24" s="22"/>
      <c r="S24" s="23"/>
      <c r="T24" s="24"/>
      <c r="U24" s="24"/>
      <c r="V24" s="25" t="s">
        <v>44</v>
      </c>
      <c r="W24" s="130" t="s">
        <v>183</v>
      </c>
    </row>
    <row r="25" spans="1:23" s="100" customFormat="1" ht="12.75" customHeight="1">
      <c r="A25" s="15" t="s">
        <v>142</v>
      </c>
      <c r="B25" s="109" t="s">
        <v>45</v>
      </c>
      <c r="C25" s="110"/>
      <c r="D25" s="111"/>
      <c r="E25" s="111" t="s">
        <v>16</v>
      </c>
      <c r="F25" s="111"/>
      <c r="G25" s="111"/>
      <c r="H25" s="112"/>
      <c r="I25" s="110">
        <v>3</v>
      </c>
      <c r="J25" s="111">
        <v>1</v>
      </c>
      <c r="K25" s="111"/>
      <c r="L25" s="113"/>
      <c r="M25" s="94">
        <v>6</v>
      </c>
      <c r="N25" s="94" t="s">
        <v>227</v>
      </c>
      <c r="O25" s="22"/>
      <c r="P25" s="23"/>
      <c r="Q25" s="60"/>
      <c r="R25" s="22"/>
      <c r="S25" s="23"/>
      <c r="T25" s="24"/>
      <c r="U25" s="24"/>
      <c r="V25" s="25" t="s">
        <v>46</v>
      </c>
      <c r="W25" s="130" t="s">
        <v>187</v>
      </c>
    </row>
    <row r="26" spans="1:23" s="100" customFormat="1" ht="12.75" customHeight="1">
      <c r="A26" s="15" t="s">
        <v>134</v>
      </c>
      <c r="B26" s="109" t="s">
        <v>47</v>
      </c>
      <c r="C26" s="110"/>
      <c r="D26" s="111"/>
      <c r="E26" s="111"/>
      <c r="F26" s="111" t="s">
        <v>16</v>
      </c>
      <c r="G26" s="111"/>
      <c r="H26" s="112"/>
      <c r="I26" s="110">
        <v>2</v>
      </c>
      <c r="J26" s="111">
        <v>1</v>
      </c>
      <c r="K26" s="111"/>
      <c r="L26" s="113"/>
      <c r="M26" s="94">
        <v>6</v>
      </c>
      <c r="N26" s="94" t="s">
        <v>227</v>
      </c>
      <c r="O26" s="25"/>
      <c r="P26" s="44"/>
      <c r="Q26" s="60"/>
      <c r="R26" s="22"/>
      <c r="S26" s="50"/>
      <c r="T26" s="24"/>
      <c r="U26" s="51"/>
      <c r="V26" s="25" t="s">
        <v>48</v>
      </c>
      <c r="W26" s="131" t="s">
        <v>195</v>
      </c>
    </row>
    <row r="27" spans="1:23" s="100" customFormat="1" ht="12.75" customHeight="1">
      <c r="A27" s="15" t="s">
        <v>143</v>
      </c>
      <c r="B27" s="109" t="s">
        <v>49</v>
      </c>
      <c r="C27" s="110"/>
      <c r="D27" s="111"/>
      <c r="E27" s="111"/>
      <c r="F27" s="111" t="s">
        <v>16</v>
      </c>
      <c r="G27" s="111"/>
      <c r="H27" s="112"/>
      <c r="I27" s="110"/>
      <c r="J27" s="111"/>
      <c r="K27" s="111">
        <v>3</v>
      </c>
      <c r="L27" s="113"/>
      <c r="M27" s="94">
        <v>6</v>
      </c>
      <c r="N27" s="94" t="s">
        <v>229</v>
      </c>
      <c r="O27" s="22"/>
      <c r="P27" s="23"/>
      <c r="Q27" s="60"/>
      <c r="R27" s="22"/>
      <c r="S27" s="50"/>
      <c r="T27" s="24"/>
      <c r="U27" s="51"/>
      <c r="V27" s="25" t="s">
        <v>50</v>
      </c>
      <c r="W27" s="131" t="s">
        <v>223</v>
      </c>
    </row>
    <row r="28" spans="1:23" s="100" customFormat="1" ht="12.75" customHeight="1">
      <c r="A28" s="15" t="s">
        <v>140</v>
      </c>
      <c r="B28" s="109" t="s">
        <v>51</v>
      </c>
      <c r="C28" s="110"/>
      <c r="D28" s="111"/>
      <c r="E28" s="111"/>
      <c r="F28" s="111" t="s">
        <v>16</v>
      </c>
      <c r="G28" s="111"/>
      <c r="H28" s="112"/>
      <c r="I28" s="110"/>
      <c r="J28" s="111"/>
      <c r="K28" s="111">
        <v>4</v>
      </c>
      <c r="L28" s="113"/>
      <c r="M28" s="94">
        <v>6</v>
      </c>
      <c r="N28" s="94" t="s">
        <v>229</v>
      </c>
      <c r="O28" s="22"/>
      <c r="P28" s="23"/>
      <c r="Q28" s="60"/>
      <c r="R28" s="22"/>
      <c r="S28" s="50"/>
      <c r="T28" s="24"/>
      <c r="U28" s="51"/>
      <c r="V28" s="25" t="s">
        <v>52</v>
      </c>
      <c r="W28" s="130" t="s">
        <v>189</v>
      </c>
    </row>
    <row r="29" spans="1:23" s="100" customFormat="1" ht="12.75" customHeight="1">
      <c r="A29" s="15" t="s">
        <v>135</v>
      </c>
      <c r="B29" s="109" t="s">
        <v>53</v>
      </c>
      <c r="C29" s="110"/>
      <c r="D29" s="111"/>
      <c r="E29" s="111"/>
      <c r="F29" s="111" t="s">
        <v>16</v>
      </c>
      <c r="G29" s="111"/>
      <c r="H29" s="112"/>
      <c r="I29" s="110">
        <v>3</v>
      </c>
      <c r="J29" s="111">
        <v>1</v>
      </c>
      <c r="K29" s="111"/>
      <c r="L29" s="113"/>
      <c r="M29" s="94">
        <v>6</v>
      </c>
      <c r="N29" s="94" t="s">
        <v>227</v>
      </c>
      <c r="O29" s="22"/>
      <c r="P29" s="23"/>
      <c r="Q29" s="60"/>
      <c r="R29" s="22"/>
      <c r="S29" s="23"/>
      <c r="T29" s="24"/>
      <c r="U29" s="24"/>
      <c r="V29" s="25" t="s">
        <v>54</v>
      </c>
      <c r="W29" s="130" t="s">
        <v>190</v>
      </c>
    </row>
    <row r="30" spans="1:23" s="100" customFormat="1" ht="12.75" customHeight="1">
      <c r="A30" s="15" t="s">
        <v>141</v>
      </c>
      <c r="B30" s="109" t="s">
        <v>55</v>
      </c>
      <c r="C30" s="110"/>
      <c r="D30" s="111"/>
      <c r="E30" s="111"/>
      <c r="F30" s="111"/>
      <c r="G30" s="111" t="s">
        <v>16</v>
      </c>
      <c r="H30" s="112"/>
      <c r="I30" s="110">
        <v>3</v>
      </c>
      <c r="J30" s="111"/>
      <c r="K30" s="111">
        <v>2</v>
      </c>
      <c r="L30" s="113"/>
      <c r="M30" s="94">
        <v>6</v>
      </c>
      <c r="N30" s="94" t="s">
        <v>227</v>
      </c>
      <c r="O30" s="144"/>
      <c r="P30" s="138"/>
      <c r="Q30" s="141"/>
      <c r="R30" s="22"/>
      <c r="S30" s="47"/>
      <c r="T30" s="24"/>
      <c r="U30" s="24"/>
      <c r="V30" s="25" t="s">
        <v>56</v>
      </c>
      <c r="W30" s="130" t="s">
        <v>188</v>
      </c>
    </row>
    <row r="31" spans="1:23" s="100" customFormat="1" ht="12.75" customHeight="1">
      <c r="A31" s="15" t="s">
        <v>144</v>
      </c>
      <c r="B31" s="109" t="s">
        <v>57</v>
      </c>
      <c r="C31" s="110"/>
      <c r="D31" s="111"/>
      <c r="E31" s="111"/>
      <c r="F31" s="111"/>
      <c r="G31" s="111" t="s">
        <v>16</v>
      </c>
      <c r="H31" s="112"/>
      <c r="I31" s="110"/>
      <c r="J31" s="111">
        <v>1</v>
      </c>
      <c r="K31" s="111"/>
      <c r="L31" s="113"/>
      <c r="M31" s="94">
        <v>3</v>
      </c>
      <c r="N31" s="94" t="s">
        <v>229</v>
      </c>
      <c r="O31" s="22"/>
      <c r="P31" s="23"/>
      <c r="Q31" s="60"/>
      <c r="R31" s="22"/>
      <c r="S31" s="50"/>
      <c r="T31" s="52"/>
      <c r="U31" s="53"/>
      <c r="V31" s="25" t="s">
        <v>58</v>
      </c>
      <c r="W31" s="130" t="s">
        <v>191</v>
      </c>
    </row>
    <row r="32" spans="1:23" s="100" customFormat="1" ht="12.75" customHeight="1">
      <c r="A32" s="15" t="s">
        <v>136</v>
      </c>
      <c r="B32" s="109" t="s">
        <v>59</v>
      </c>
      <c r="C32" s="110"/>
      <c r="D32" s="111"/>
      <c r="E32" s="111"/>
      <c r="F32" s="111"/>
      <c r="G32" s="111" t="s">
        <v>16</v>
      </c>
      <c r="H32" s="112"/>
      <c r="I32" s="110">
        <v>2</v>
      </c>
      <c r="J32" s="111"/>
      <c r="K32" s="111"/>
      <c r="L32" s="113"/>
      <c r="M32" s="94">
        <v>4</v>
      </c>
      <c r="N32" s="94" t="s">
        <v>227</v>
      </c>
      <c r="O32" s="22"/>
      <c r="P32" s="23"/>
      <c r="Q32" s="60"/>
      <c r="R32" s="22"/>
      <c r="S32" s="50"/>
      <c r="T32" s="24"/>
      <c r="U32" s="51"/>
      <c r="V32" s="25" t="s">
        <v>60</v>
      </c>
      <c r="W32" s="130" t="s">
        <v>192</v>
      </c>
    </row>
    <row r="33" spans="1:23" s="100" customFormat="1" ht="12.75" customHeight="1">
      <c r="A33" s="15" t="s">
        <v>137</v>
      </c>
      <c r="B33" s="89" t="s">
        <v>61</v>
      </c>
      <c r="C33" s="26"/>
      <c r="D33" s="27"/>
      <c r="E33" s="27"/>
      <c r="F33" s="27"/>
      <c r="G33" s="27" t="s">
        <v>16</v>
      </c>
      <c r="H33" s="19"/>
      <c r="I33" s="26"/>
      <c r="J33" s="27">
        <v>2</v>
      </c>
      <c r="K33" s="27"/>
      <c r="L33" s="20"/>
      <c r="M33" s="51">
        <v>2</v>
      </c>
      <c r="N33" s="94" t="s">
        <v>230</v>
      </c>
      <c r="O33" s="22"/>
      <c r="P33" s="23"/>
      <c r="Q33" s="60"/>
      <c r="R33" s="22"/>
      <c r="S33" s="50"/>
      <c r="T33" s="24"/>
      <c r="U33" s="51"/>
      <c r="V33" s="25" t="s">
        <v>54</v>
      </c>
      <c r="W33" s="131" t="s">
        <v>193</v>
      </c>
    </row>
    <row r="34" spans="1:23" s="100" customFormat="1" ht="12.75" customHeight="1">
      <c r="A34" s="15" t="s">
        <v>138</v>
      </c>
      <c r="B34" s="89" t="s">
        <v>62</v>
      </c>
      <c r="C34" s="26"/>
      <c r="D34" s="27"/>
      <c r="E34" s="27"/>
      <c r="F34" s="27"/>
      <c r="G34" s="27" t="s">
        <v>16</v>
      </c>
      <c r="H34" s="19"/>
      <c r="I34" s="26"/>
      <c r="J34" s="27">
        <v>2</v>
      </c>
      <c r="K34" s="27"/>
      <c r="L34" s="20"/>
      <c r="M34" s="51">
        <v>3</v>
      </c>
      <c r="N34" s="94" t="s">
        <v>230</v>
      </c>
      <c r="O34" s="22"/>
      <c r="P34" s="23"/>
      <c r="Q34" s="60"/>
      <c r="R34" s="22"/>
      <c r="S34" s="50"/>
      <c r="T34" s="24"/>
      <c r="U34" s="51"/>
      <c r="V34" s="25" t="s">
        <v>63</v>
      </c>
      <c r="W34" s="130" t="s">
        <v>194</v>
      </c>
    </row>
    <row r="35" spans="1:23" s="100" customFormat="1" ht="12.75" customHeight="1">
      <c r="A35" s="174" t="s">
        <v>20</v>
      </c>
      <c r="B35" s="174"/>
      <c r="C35" s="54">
        <f>SUMIF(C13:C34,"=x",$I13:$I34)+SUMIF(C13:C34,"=x",$J13:$J34)+SUMIF(C13:C34,"=x",$K13:$K34)</f>
        <v>12</v>
      </c>
      <c r="D35" s="55">
        <f>SUMIF(D17:D34,"=x",$I17:$I34)+SUMIF(D17:D34,"=x",$J17:$J34)+SUMIF(D17:D34,"=x",$K17:$K34)</f>
        <v>15</v>
      </c>
      <c r="E35" s="55">
        <f>SUMIF(E18:E34,"=x",$I18:$I34)+SUMIF(E18:E34,"=x",$J18:$J34)+SUMIF(E18:E34,"=x",$K18:$K34)</f>
        <v>25</v>
      </c>
      <c r="F35" s="55">
        <f>SUMIF(F19:F34,"=x",$I19:$I34)+SUMIF(F19:F34,"=x",$J19:$J34)+SUMIF(F19:F34,"=x",$K19:$K34)</f>
        <v>14</v>
      </c>
      <c r="G35" s="55">
        <f>SUMIF(G20:G34,"=x",$I20:$I34)+SUMIF(G20:G34,"=x",$J20:$J34)+SUMIF(G20:G34,"=x",$K20:$K34)</f>
        <v>12</v>
      </c>
      <c r="H35" s="54">
        <f>SUMIF(H21:H34,"=x",$I21:$I34)+SUMIF(H21:H34,"=x",$J21:$J34)+SUMIF(H21:H34,"=x",$K21:$K34)</f>
        <v>0</v>
      </c>
      <c r="I35" s="185">
        <f>SUM(C35:H35)</f>
        <v>78</v>
      </c>
      <c r="J35" s="185"/>
      <c r="K35" s="185"/>
      <c r="L35" s="185"/>
      <c r="M35" s="185"/>
      <c r="N35" s="32"/>
      <c r="O35" s="33"/>
      <c r="P35" s="143"/>
      <c r="Q35" s="33"/>
      <c r="R35" s="33"/>
      <c r="S35" s="33"/>
      <c r="T35" s="34"/>
      <c r="U35" s="34"/>
      <c r="V35" s="33"/>
      <c r="W35" s="127"/>
    </row>
    <row r="36" spans="1:23" s="100" customFormat="1" ht="12.75" customHeight="1">
      <c r="A36" s="165" t="s">
        <v>21</v>
      </c>
      <c r="B36" s="165"/>
      <c r="C36" s="56">
        <f>SUMIF(C13:C34,"=x",$M13:$M34)</f>
        <v>18</v>
      </c>
      <c r="D36" s="57">
        <f>SUMIF(D17:D34,"=x",$M17:$M34)</f>
        <v>24</v>
      </c>
      <c r="E36" s="57">
        <f>SUMIF(E18:E34,"=x",$M18:$M34)</f>
        <v>30</v>
      </c>
      <c r="F36" s="57">
        <f>SUMIF(F19:F34,"=x",$M19:$M34)</f>
        <v>24</v>
      </c>
      <c r="G36" s="57">
        <f>SUMIF(G20:G34,"=x",$M20:$M34)</f>
        <v>18</v>
      </c>
      <c r="H36" s="56">
        <f>SUMIF(H21:H34,"=x",$M21:$M34)</f>
        <v>0</v>
      </c>
      <c r="I36" s="182">
        <f>SUM(C36:H36)</f>
        <v>114</v>
      </c>
      <c r="J36" s="182"/>
      <c r="K36" s="182"/>
      <c r="L36" s="182"/>
      <c r="M36" s="182"/>
      <c r="N36" s="36"/>
      <c r="O36" s="33"/>
      <c r="P36" s="143"/>
      <c r="Q36" s="33"/>
      <c r="R36" s="33"/>
      <c r="S36" s="33"/>
      <c r="T36" s="34"/>
      <c r="U36" s="34"/>
      <c r="V36" s="33"/>
      <c r="W36" s="127"/>
    </row>
    <row r="37" spans="1:23" s="100" customFormat="1" ht="12.75" customHeight="1">
      <c r="A37" s="166" t="s">
        <v>22</v>
      </c>
      <c r="B37" s="166"/>
      <c r="C37" s="37">
        <f>_xlfn.COUNTIFS(C13:C34,"x",$N13:$N34,"K(5)")+_xlfn.COUNTIFS(C13:C34,"x",$N13:$N34,"AK(5)")+_xlfn.COUNTIFS(C13:C34,"x",$N13:$N34,"BK(5)")</f>
        <v>2</v>
      </c>
      <c r="D37" s="38">
        <f>_xlfn.COUNTIFS(D13:D34,"x",$N13:$N34,"K(5)")+_xlfn.COUNTIFS(D13:D34,"x",$N13:$N34,"AK(5)")+_xlfn.COUNTIFS(D13:D34,"x",$N13:$N34,"BK(5)")</f>
        <v>3</v>
      </c>
      <c r="E37" s="38">
        <f>_xlfn.COUNTIFS(E13:E34,"x",$N13:$N34,"K(5)")+_xlfn.COUNTIFS(E13:E34,"x",$N13:$N34,"AK(5)")+_xlfn.COUNTIFS(E13:E34,"x",$N13:$N34,"BK(5)")</f>
        <v>3</v>
      </c>
      <c r="F37" s="38">
        <f>_xlfn.COUNTIFS(F13:F34,"x",$N13:$N34,"K(5)")+_xlfn.COUNTIFS(F13:F34,"x",$N13:$N34,"AK(5)")+_xlfn.COUNTIFS(F13:F34,"x",$N13:$N34,"BK(5)")</f>
        <v>2</v>
      </c>
      <c r="G37" s="38">
        <f>_xlfn.COUNTIFS(G13:G34,"x",$N13:$N34,"K(5)")+_xlfn.COUNTIFS(G13:G34,"x",$N13:$N34,"AK(5)")+_xlfn.COUNTIFS(G13:G34,"x",$N13:$N34,"BK(5)")</f>
        <v>2</v>
      </c>
      <c r="H37" s="137">
        <f>_xlfn.COUNTIFS(H13:H34,"x",$N13:$N34,"K(5)")+_xlfn.COUNTIFS(H13:H34,"x",$N13:$N34,"AK(5)")+_xlfn.COUNTIFS(H13:H34,"x",$N13:$N34,"BK(5)")</f>
        <v>0</v>
      </c>
      <c r="I37" s="184">
        <f>SUM(C37:H37)</f>
        <v>12</v>
      </c>
      <c r="J37" s="184"/>
      <c r="K37" s="184"/>
      <c r="L37" s="184"/>
      <c r="M37" s="184"/>
      <c r="N37" s="40"/>
      <c r="O37" s="33"/>
      <c r="P37" s="143"/>
      <c r="Q37" s="33"/>
      <c r="R37" s="33"/>
      <c r="S37" s="33"/>
      <c r="T37" s="34"/>
      <c r="U37" s="34"/>
      <c r="V37" s="33"/>
      <c r="W37" s="127"/>
    </row>
    <row r="38" spans="1:23" s="100" customFormat="1" ht="12.75" customHeight="1">
      <c r="A38" s="58" t="s">
        <v>239</v>
      </c>
      <c r="B38" s="59"/>
      <c r="C38" s="134"/>
      <c r="D38" s="86"/>
      <c r="E38" s="86"/>
      <c r="F38" s="86"/>
      <c r="G38" s="86"/>
      <c r="H38" s="88"/>
      <c r="I38" s="134"/>
      <c r="J38" s="86"/>
      <c r="K38" s="86"/>
      <c r="L38" s="86"/>
      <c r="M38" s="88"/>
      <c r="N38" s="14"/>
      <c r="O38" s="133"/>
      <c r="P38" s="83"/>
      <c r="Q38" s="133"/>
      <c r="R38" s="13"/>
      <c r="S38" s="13"/>
      <c r="T38" s="14"/>
      <c r="U38" s="14"/>
      <c r="V38" s="13"/>
      <c r="W38" s="128"/>
    </row>
    <row r="39" spans="1:23" s="100" customFormat="1" ht="12.75" customHeight="1">
      <c r="A39" s="15" t="s">
        <v>145</v>
      </c>
      <c r="B39" s="89" t="s">
        <v>109</v>
      </c>
      <c r="C39" s="17" t="s">
        <v>16</v>
      </c>
      <c r="D39" s="18"/>
      <c r="E39" s="18"/>
      <c r="F39" s="18"/>
      <c r="G39" s="18"/>
      <c r="H39" s="19"/>
      <c r="I39" s="26"/>
      <c r="J39" s="27">
        <v>2</v>
      </c>
      <c r="K39" s="27"/>
      <c r="L39" s="20"/>
      <c r="M39" s="51">
        <v>3</v>
      </c>
      <c r="N39" s="94" t="s">
        <v>230</v>
      </c>
      <c r="O39" s="22"/>
      <c r="P39" s="23"/>
      <c r="Q39" s="60"/>
      <c r="R39" s="21"/>
      <c r="S39" s="50"/>
      <c r="T39" s="24"/>
      <c r="U39" s="24"/>
      <c r="V39" s="25" t="s">
        <v>31</v>
      </c>
      <c r="W39" s="131" t="s">
        <v>220</v>
      </c>
    </row>
    <row r="40" spans="1:23" s="100" customFormat="1" ht="12.75" customHeight="1">
      <c r="A40" s="15" t="s">
        <v>146</v>
      </c>
      <c r="B40" s="89" t="s">
        <v>64</v>
      </c>
      <c r="C40" s="17" t="s">
        <v>16</v>
      </c>
      <c r="D40" s="18"/>
      <c r="E40" s="18"/>
      <c r="F40" s="18"/>
      <c r="G40" s="18"/>
      <c r="H40" s="19"/>
      <c r="I40" s="26"/>
      <c r="J40" s="27">
        <v>1</v>
      </c>
      <c r="K40" s="27"/>
      <c r="L40" s="20"/>
      <c r="M40" s="51">
        <v>2</v>
      </c>
      <c r="N40" s="94" t="s">
        <v>230</v>
      </c>
      <c r="O40" s="22"/>
      <c r="P40" s="23"/>
      <c r="Q40" s="60"/>
      <c r="R40" s="21"/>
      <c r="S40" s="61"/>
      <c r="T40" s="24"/>
      <c r="U40" s="51"/>
      <c r="V40" s="25" t="s">
        <v>65</v>
      </c>
      <c r="W40" s="130" t="s">
        <v>196</v>
      </c>
    </row>
    <row r="41" spans="1:23" s="100" customFormat="1" ht="12.75" customHeight="1">
      <c r="A41" s="62" t="s">
        <v>147</v>
      </c>
      <c r="B41" s="89" t="s">
        <v>110</v>
      </c>
      <c r="C41" s="17" t="s">
        <v>16</v>
      </c>
      <c r="D41" s="18"/>
      <c r="E41" s="18"/>
      <c r="F41" s="18"/>
      <c r="G41" s="18"/>
      <c r="H41" s="19"/>
      <c r="I41" s="26"/>
      <c r="J41" s="27">
        <v>1</v>
      </c>
      <c r="K41" s="27"/>
      <c r="L41" s="20"/>
      <c r="M41" s="51">
        <v>1</v>
      </c>
      <c r="N41" s="94" t="s">
        <v>230</v>
      </c>
      <c r="O41" s="22"/>
      <c r="P41" s="23"/>
      <c r="Q41" s="22"/>
      <c r="R41" s="21"/>
      <c r="S41" s="23"/>
      <c r="T41" s="24"/>
      <c r="U41" s="24"/>
      <c r="V41" s="25" t="s">
        <v>63</v>
      </c>
      <c r="W41" s="131" t="s">
        <v>219</v>
      </c>
    </row>
    <row r="42" spans="1:23" s="100" customFormat="1" ht="12.75" customHeight="1">
      <c r="A42" s="15" t="s">
        <v>148</v>
      </c>
      <c r="B42" s="89" t="s">
        <v>111</v>
      </c>
      <c r="C42" s="17"/>
      <c r="D42" s="18" t="s">
        <v>16</v>
      </c>
      <c r="E42" s="18"/>
      <c r="F42" s="18"/>
      <c r="G42" s="18"/>
      <c r="H42" s="19"/>
      <c r="I42" s="26"/>
      <c r="J42" s="27">
        <v>2</v>
      </c>
      <c r="K42" s="27"/>
      <c r="L42" s="20"/>
      <c r="M42" s="51">
        <v>3</v>
      </c>
      <c r="N42" s="94" t="s">
        <v>230</v>
      </c>
      <c r="O42" s="22"/>
      <c r="P42" s="23"/>
      <c r="Q42" s="60"/>
      <c r="R42" s="21"/>
      <c r="S42" s="63"/>
      <c r="T42" s="24"/>
      <c r="U42" s="51"/>
      <c r="V42" s="25" t="s">
        <v>236</v>
      </c>
      <c r="W42" s="131" t="s">
        <v>221</v>
      </c>
    </row>
    <row r="43" spans="1:23" s="100" customFormat="1" ht="12.75" customHeight="1">
      <c r="A43" s="15" t="s">
        <v>149</v>
      </c>
      <c r="B43" s="89" t="s">
        <v>66</v>
      </c>
      <c r="C43" s="17"/>
      <c r="D43" s="18" t="s">
        <v>16</v>
      </c>
      <c r="E43" s="18"/>
      <c r="F43" s="18"/>
      <c r="G43" s="18"/>
      <c r="H43" s="19"/>
      <c r="I43" s="26"/>
      <c r="J43" s="27">
        <v>1</v>
      </c>
      <c r="K43" s="27"/>
      <c r="L43" s="20"/>
      <c r="M43" s="51">
        <v>2</v>
      </c>
      <c r="N43" s="94" t="s">
        <v>230</v>
      </c>
      <c r="O43" s="22"/>
      <c r="P43" s="23"/>
      <c r="Q43" s="60"/>
      <c r="R43" s="23"/>
      <c r="S43" s="22"/>
      <c r="T43" s="64"/>
      <c r="U43" s="24"/>
      <c r="V43" s="25" t="s">
        <v>19</v>
      </c>
      <c r="W43" s="131" t="s">
        <v>207</v>
      </c>
    </row>
    <row r="44" spans="1:23" s="100" customFormat="1" ht="12.75" customHeight="1">
      <c r="A44" s="15" t="s">
        <v>150</v>
      </c>
      <c r="B44" s="89" t="s">
        <v>67</v>
      </c>
      <c r="C44" s="17"/>
      <c r="D44" s="18" t="s">
        <v>16</v>
      </c>
      <c r="E44" s="18"/>
      <c r="F44" s="18"/>
      <c r="G44" s="18"/>
      <c r="H44" s="19"/>
      <c r="I44" s="26"/>
      <c r="J44" s="27">
        <v>1</v>
      </c>
      <c r="K44" s="27"/>
      <c r="L44" s="20"/>
      <c r="M44" s="51">
        <v>2</v>
      </c>
      <c r="N44" s="94" t="s">
        <v>230</v>
      </c>
      <c r="O44" s="22"/>
      <c r="P44" s="23"/>
      <c r="Q44" s="60"/>
      <c r="R44" s="23"/>
      <c r="S44" s="60"/>
      <c r="T44" s="65"/>
      <c r="U44" s="51"/>
      <c r="V44" s="25" t="s">
        <v>29</v>
      </c>
      <c r="W44" s="130" t="s">
        <v>208</v>
      </c>
    </row>
    <row r="45" spans="1:23" s="100" customFormat="1" ht="12.75" customHeight="1">
      <c r="A45" s="15" t="s">
        <v>151</v>
      </c>
      <c r="B45" s="89" t="s">
        <v>68</v>
      </c>
      <c r="C45" s="17"/>
      <c r="D45" s="18" t="s">
        <v>16</v>
      </c>
      <c r="E45" s="18"/>
      <c r="F45" s="18"/>
      <c r="G45" s="18"/>
      <c r="H45" s="19"/>
      <c r="I45" s="26"/>
      <c r="J45" s="27">
        <v>1</v>
      </c>
      <c r="K45" s="27"/>
      <c r="L45" s="20"/>
      <c r="M45" s="51">
        <v>2</v>
      </c>
      <c r="N45" s="94" t="s">
        <v>230</v>
      </c>
      <c r="O45" s="22"/>
      <c r="P45" s="23"/>
      <c r="Q45" s="60"/>
      <c r="R45" s="23"/>
      <c r="S45" s="60"/>
      <c r="T45" s="65"/>
      <c r="U45" s="51"/>
      <c r="V45" s="25" t="s">
        <v>69</v>
      </c>
      <c r="W45" s="130" t="s">
        <v>206</v>
      </c>
    </row>
    <row r="46" spans="1:23" s="100" customFormat="1" ht="12.75" customHeight="1">
      <c r="A46" s="15" t="s">
        <v>152</v>
      </c>
      <c r="B46" s="89" t="s">
        <v>70</v>
      </c>
      <c r="C46" s="17"/>
      <c r="D46" s="18" t="s">
        <v>16</v>
      </c>
      <c r="E46" s="18"/>
      <c r="F46" s="18"/>
      <c r="G46" s="18"/>
      <c r="H46" s="19"/>
      <c r="I46" s="26">
        <v>2</v>
      </c>
      <c r="J46" s="27"/>
      <c r="K46" s="27"/>
      <c r="L46" s="20"/>
      <c r="M46" s="51">
        <v>3</v>
      </c>
      <c r="N46" s="51" t="s">
        <v>226</v>
      </c>
      <c r="O46" s="22"/>
      <c r="P46" s="23"/>
      <c r="Q46" s="60"/>
      <c r="R46" s="23"/>
      <c r="S46" s="60"/>
      <c r="T46" s="65"/>
      <c r="U46" s="51"/>
      <c r="V46" s="66" t="s">
        <v>71</v>
      </c>
      <c r="W46" s="130" t="s">
        <v>205</v>
      </c>
    </row>
    <row r="47" spans="1:23" s="100" customFormat="1" ht="12.75" customHeight="1">
      <c r="A47" s="15" t="s">
        <v>153</v>
      </c>
      <c r="B47" s="89" t="s">
        <v>72</v>
      </c>
      <c r="C47" s="17"/>
      <c r="D47" s="18"/>
      <c r="E47" s="18" t="s">
        <v>16</v>
      </c>
      <c r="F47" s="18"/>
      <c r="G47" s="18"/>
      <c r="H47" s="19"/>
      <c r="I47" s="26"/>
      <c r="J47" s="27">
        <v>1</v>
      </c>
      <c r="K47" s="27"/>
      <c r="L47" s="20"/>
      <c r="M47" s="51">
        <v>2</v>
      </c>
      <c r="N47" s="94" t="s">
        <v>230</v>
      </c>
      <c r="O47" s="22"/>
      <c r="P47" s="23"/>
      <c r="Q47" s="60"/>
      <c r="R47" s="23"/>
      <c r="S47" s="60"/>
      <c r="T47" s="65"/>
      <c r="U47" s="51"/>
      <c r="V47" s="25" t="s">
        <v>73</v>
      </c>
      <c r="W47" s="130" t="s">
        <v>204</v>
      </c>
    </row>
    <row r="48" spans="1:23" s="100" customFormat="1" ht="12.75" customHeight="1">
      <c r="A48" s="15" t="s">
        <v>154</v>
      </c>
      <c r="B48" s="67" t="s">
        <v>74</v>
      </c>
      <c r="C48" s="68"/>
      <c r="D48" s="69"/>
      <c r="E48" s="69" t="s">
        <v>16</v>
      </c>
      <c r="F48" s="69"/>
      <c r="G48" s="69"/>
      <c r="H48" s="70"/>
      <c r="I48" s="71"/>
      <c r="J48" s="72">
        <v>1</v>
      </c>
      <c r="K48" s="72"/>
      <c r="L48" s="73"/>
      <c r="M48" s="74">
        <v>2</v>
      </c>
      <c r="N48" s="94" t="s">
        <v>230</v>
      </c>
      <c r="O48" s="145"/>
      <c r="P48" s="139"/>
      <c r="Q48" s="60"/>
      <c r="R48" s="23"/>
      <c r="S48" s="60"/>
      <c r="T48" s="65"/>
      <c r="U48" s="51"/>
      <c r="V48" s="25" t="s">
        <v>75</v>
      </c>
      <c r="W48" s="130" t="s">
        <v>203</v>
      </c>
    </row>
    <row r="49" spans="1:23" s="100" customFormat="1" ht="12.75" customHeight="1">
      <c r="A49" s="15" t="s">
        <v>155</v>
      </c>
      <c r="B49" s="89" t="s">
        <v>76</v>
      </c>
      <c r="C49" s="17"/>
      <c r="D49" s="18"/>
      <c r="E49" s="18" t="s">
        <v>16</v>
      </c>
      <c r="F49" s="18"/>
      <c r="G49" s="18"/>
      <c r="H49" s="19"/>
      <c r="I49" s="26">
        <v>2</v>
      </c>
      <c r="J49" s="27"/>
      <c r="K49" s="27"/>
      <c r="L49" s="20"/>
      <c r="M49" s="51">
        <v>3</v>
      </c>
      <c r="N49" s="51" t="s">
        <v>226</v>
      </c>
      <c r="O49" s="22"/>
      <c r="P49" s="23"/>
      <c r="Q49" s="60"/>
      <c r="R49" s="23"/>
      <c r="S49" s="60"/>
      <c r="T49" s="65"/>
      <c r="U49" s="51"/>
      <c r="V49" s="25" t="s">
        <v>19</v>
      </c>
      <c r="W49" s="130" t="s">
        <v>202</v>
      </c>
    </row>
    <row r="50" spans="1:23" s="100" customFormat="1" ht="12.75" customHeight="1">
      <c r="A50" s="15" t="s">
        <v>156</v>
      </c>
      <c r="B50" s="89" t="s">
        <v>77</v>
      </c>
      <c r="C50" s="17"/>
      <c r="D50" s="18"/>
      <c r="E50" s="18" t="s">
        <v>16</v>
      </c>
      <c r="F50" s="18"/>
      <c r="G50" s="18"/>
      <c r="H50" s="19"/>
      <c r="I50" s="26">
        <v>2</v>
      </c>
      <c r="J50" s="27"/>
      <c r="K50" s="27"/>
      <c r="L50" s="20"/>
      <c r="M50" s="51">
        <v>3</v>
      </c>
      <c r="N50" s="51" t="s">
        <v>226</v>
      </c>
      <c r="O50" s="22"/>
      <c r="P50" s="23"/>
      <c r="Q50" s="60"/>
      <c r="R50" s="23"/>
      <c r="S50" s="60"/>
      <c r="T50" s="65"/>
      <c r="U50" s="51"/>
      <c r="V50" s="25" t="s">
        <v>42</v>
      </c>
      <c r="W50" s="130" t="s">
        <v>201</v>
      </c>
    </row>
    <row r="51" spans="1:23" s="100" customFormat="1" ht="12.75" customHeight="1">
      <c r="A51" s="75" t="s">
        <v>157</v>
      </c>
      <c r="B51" s="76" t="s">
        <v>78</v>
      </c>
      <c r="C51" s="77"/>
      <c r="D51" s="18"/>
      <c r="E51" s="18"/>
      <c r="F51" s="18" t="s">
        <v>16</v>
      </c>
      <c r="G51" s="18"/>
      <c r="H51" s="78"/>
      <c r="I51" s="79">
        <v>2</v>
      </c>
      <c r="J51" s="27"/>
      <c r="K51" s="27"/>
      <c r="L51" s="80"/>
      <c r="M51" s="81">
        <v>3</v>
      </c>
      <c r="N51" s="94" t="s">
        <v>228</v>
      </c>
      <c r="O51" s="22"/>
      <c r="P51" s="23"/>
      <c r="Q51" s="60"/>
      <c r="R51" s="23"/>
      <c r="S51" s="60"/>
      <c r="T51" s="65"/>
      <c r="U51" s="51"/>
      <c r="V51" s="25" t="s">
        <v>19</v>
      </c>
      <c r="W51" s="130" t="s">
        <v>209</v>
      </c>
    </row>
    <row r="52" spans="1:23" s="124" customFormat="1" ht="12.75" customHeight="1">
      <c r="A52" s="115" t="s">
        <v>158</v>
      </c>
      <c r="B52" s="116" t="s">
        <v>79</v>
      </c>
      <c r="C52" s="117"/>
      <c r="D52" s="111"/>
      <c r="E52" s="111"/>
      <c r="F52" s="111" t="s">
        <v>16</v>
      </c>
      <c r="G52" s="111"/>
      <c r="H52" s="113"/>
      <c r="I52" s="118">
        <v>2</v>
      </c>
      <c r="J52" s="111"/>
      <c r="K52" s="111"/>
      <c r="L52" s="119"/>
      <c r="M52" s="120">
        <v>3</v>
      </c>
      <c r="N52" s="94" t="s">
        <v>228</v>
      </c>
      <c r="O52" s="122"/>
      <c r="P52" s="121"/>
      <c r="Q52" s="122"/>
      <c r="R52" s="121"/>
      <c r="S52" s="122"/>
      <c r="T52" s="120"/>
      <c r="U52" s="94"/>
      <c r="V52" s="123" t="s">
        <v>80</v>
      </c>
      <c r="W52" s="131" t="s">
        <v>200</v>
      </c>
    </row>
    <row r="53" spans="1:23" s="100" customFormat="1" ht="12.75" customHeight="1">
      <c r="A53" s="75" t="s">
        <v>159</v>
      </c>
      <c r="B53" s="76" t="s">
        <v>81</v>
      </c>
      <c r="C53" s="77"/>
      <c r="D53" s="18"/>
      <c r="E53" s="18"/>
      <c r="F53" s="18" t="s">
        <v>16</v>
      </c>
      <c r="G53" s="18"/>
      <c r="H53" s="78"/>
      <c r="I53" s="79">
        <v>2</v>
      </c>
      <c r="J53" s="27"/>
      <c r="K53" s="27"/>
      <c r="L53" s="80"/>
      <c r="M53" s="81">
        <v>3</v>
      </c>
      <c r="N53" s="94" t="s">
        <v>228</v>
      </c>
      <c r="O53" s="22"/>
      <c r="P53" s="23"/>
      <c r="Q53" s="60"/>
      <c r="R53" s="23"/>
      <c r="S53" s="60"/>
      <c r="T53" s="65"/>
      <c r="U53" s="51"/>
      <c r="V53" s="25" t="s">
        <v>82</v>
      </c>
      <c r="W53" s="130" t="s">
        <v>199</v>
      </c>
    </row>
    <row r="54" spans="1:23" s="100" customFormat="1" ht="12.75" customHeight="1">
      <c r="A54" s="75" t="s">
        <v>160</v>
      </c>
      <c r="B54" s="76" t="s">
        <v>83</v>
      </c>
      <c r="C54" s="77"/>
      <c r="D54" s="18"/>
      <c r="E54" s="18"/>
      <c r="F54" s="18" t="s">
        <v>16</v>
      </c>
      <c r="G54" s="18"/>
      <c r="H54" s="78"/>
      <c r="I54" s="79">
        <v>2</v>
      </c>
      <c r="J54" s="27"/>
      <c r="K54" s="27"/>
      <c r="L54" s="80"/>
      <c r="M54" s="81">
        <v>3</v>
      </c>
      <c r="N54" s="94" t="s">
        <v>228</v>
      </c>
      <c r="O54" s="22"/>
      <c r="P54" s="23"/>
      <c r="Q54" s="60"/>
      <c r="R54" s="23"/>
      <c r="S54" s="60"/>
      <c r="T54" s="65"/>
      <c r="U54" s="51"/>
      <c r="V54" s="25" t="s">
        <v>84</v>
      </c>
      <c r="W54" s="130" t="s">
        <v>210</v>
      </c>
    </row>
    <row r="55" spans="1:23" s="100" customFormat="1" ht="12.75" customHeight="1">
      <c r="A55" s="75" t="s">
        <v>161</v>
      </c>
      <c r="B55" s="76" t="s">
        <v>116</v>
      </c>
      <c r="C55" s="77"/>
      <c r="D55" s="18"/>
      <c r="E55" s="18"/>
      <c r="F55" s="18"/>
      <c r="G55" s="18" t="s">
        <v>16</v>
      </c>
      <c r="H55" s="78"/>
      <c r="I55" s="79"/>
      <c r="J55" s="101"/>
      <c r="K55" s="27">
        <v>4</v>
      </c>
      <c r="L55" s="80"/>
      <c r="M55" s="81">
        <v>6</v>
      </c>
      <c r="N55" s="94" t="s">
        <v>229</v>
      </c>
      <c r="O55" s="22"/>
      <c r="P55" s="23"/>
      <c r="Q55" s="60"/>
      <c r="R55" s="23"/>
      <c r="S55" s="60"/>
      <c r="T55" s="65"/>
      <c r="U55" s="51"/>
      <c r="V55" s="25" t="s">
        <v>31</v>
      </c>
      <c r="W55" s="130" t="s">
        <v>198</v>
      </c>
    </row>
    <row r="56" spans="1:23" s="100" customFormat="1" ht="12.75" customHeight="1">
      <c r="A56" s="75" t="s">
        <v>162</v>
      </c>
      <c r="B56" s="76" t="s">
        <v>85</v>
      </c>
      <c r="C56" s="77"/>
      <c r="D56" s="18"/>
      <c r="E56" s="18"/>
      <c r="F56" s="18"/>
      <c r="G56" s="18" t="s">
        <v>16</v>
      </c>
      <c r="H56" s="78"/>
      <c r="I56" s="79"/>
      <c r="J56" s="101"/>
      <c r="K56" s="27">
        <v>4</v>
      </c>
      <c r="L56" s="80"/>
      <c r="M56" s="81">
        <v>6</v>
      </c>
      <c r="N56" s="94" t="s">
        <v>229</v>
      </c>
      <c r="O56" s="22"/>
      <c r="P56" s="23"/>
      <c r="Q56" s="60"/>
      <c r="R56" s="23"/>
      <c r="S56" s="60"/>
      <c r="T56" s="65"/>
      <c r="U56" s="51"/>
      <c r="V56" s="25" t="s">
        <v>86</v>
      </c>
      <c r="W56" s="130" t="s">
        <v>197</v>
      </c>
    </row>
    <row r="57" spans="1:23" s="100" customFormat="1" ht="12.75" customHeight="1">
      <c r="A57" s="75" t="s">
        <v>170</v>
      </c>
      <c r="B57" s="76" t="s">
        <v>87</v>
      </c>
      <c r="C57" s="77"/>
      <c r="D57" s="18"/>
      <c r="E57" s="18"/>
      <c r="F57" s="18"/>
      <c r="G57" s="18" t="s">
        <v>16</v>
      </c>
      <c r="H57" s="78"/>
      <c r="I57" s="79"/>
      <c r="J57" s="101"/>
      <c r="K57" s="27">
        <v>4</v>
      </c>
      <c r="L57" s="80"/>
      <c r="M57" s="81">
        <v>6</v>
      </c>
      <c r="N57" s="94" t="s">
        <v>229</v>
      </c>
      <c r="O57" s="22"/>
      <c r="P57" s="23"/>
      <c r="Q57" s="60"/>
      <c r="R57" s="23"/>
      <c r="S57" s="60"/>
      <c r="T57" s="65"/>
      <c r="U57" s="51"/>
      <c r="V57" s="25" t="s">
        <v>63</v>
      </c>
      <c r="W57" s="130" t="s">
        <v>211</v>
      </c>
    </row>
    <row r="58" spans="1:23" s="100" customFormat="1" ht="12.75" customHeight="1">
      <c r="A58" s="75" t="s">
        <v>163</v>
      </c>
      <c r="B58" s="76" t="s">
        <v>117</v>
      </c>
      <c r="C58" s="77"/>
      <c r="D58" s="18"/>
      <c r="E58" s="18"/>
      <c r="F58" s="18"/>
      <c r="G58" s="18" t="s">
        <v>16</v>
      </c>
      <c r="H58" s="78"/>
      <c r="I58" s="79"/>
      <c r="J58" s="101"/>
      <c r="K58" s="27">
        <v>4</v>
      </c>
      <c r="L58" s="80"/>
      <c r="M58" s="81">
        <v>6</v>
      </c>
      <c r="N58" s="94" t="s">
        <v>229</v>
      </c>
      <c r="O58" s="22"/>
      <c r="P58" s="23"/>
      <c r="Q58" s="60"/>
      <c r="R58" s="23"/>
      <c r="S58" s="60"/>
      <c r="T58" s="65"/>
      <c r="U58" s="51"/>
      <c r="V58" s="25" t="s">
        <v>58</v>
      </c>
      <c r="W58" s="130" t="s">
        <v>212</v>
      </c>
    </row>
    <row r="59" spans="1:23" s="100" customFormat="1" ht="12.75" customHeight="1">
      <c r="A59" s="75" t="s">
        <v>164</v>
      </c>
      <c r="B59" s="76" t="s">
        <v>88</v>
      </c>
      <c r="C59" s="77"/>
      <c r="D59" s="18"/>
      <c r="E59" s="18"/>
      <c r="F59" s="18"/>
      <c r="G59" s="18" t="s">
        <v>16</v>
      </c>
      <c r="H59" s="78"/>
      <c r="I59" s="79">
        <v>2</v>
      </c>
      <c r="J59" s="27"/>
      <c r="K59" s="27"/>
      <c r="L59" s="80"/>
      <c r="M59" s="81">
        <v>3</v>
      </c>
      <c r="N59" s="94" t="s">
        <v>228</v>
      </c>
      <c r="O59" s="22"/>
      <c r="P59" s="23"/>
      <c r="Q59" s="60"/>
      <c r="R59" s="23"/>
      <c r="S59" s="60"/>
      <c r="T59" s="65"/>
      <c r="U59" s="51"/>
      <c r="V59" s="25" t="s">
        <v>89</v>
      </c>
      <c r="W59" s="130" t="s">
        <v>213</v>
      </c>
    </row>
    <row r="60" spans="1:23" s="100" customFormat="1" ht="12.75" customHeight="1">
      <c r="A60" s="75" t="s">
        <v>165</v>
      </c>
      <c r="B60" s="76" t="s">
        <v>90</v>
      </c>
      <c r="C60" s="77"/>
      <c r="D60" s="18"/>
      <c r="E60" s="18"/>
      <c r="F60" s="18"/>
      <c r="G60" s="18" t="s">
        <v>16</v>
      </c>
      <c r="H60" s="78"/>
      <c r="I60" s="79">
        <v>2</v>
      </c>
      <c r="J60" s="27"/>
      <c r="K60" s="27"/>
      <c r="L60" s="80"/>
      <c r="M60" s="81">
        <v>3</v>
      </c>
      <c r="N60" s="94" t="s">
        <v>228</v>
      </c>
      <c r="O60" s="22"/>
      <c r="P60" s="23"/>
      <c r="Q60" s="60"/>
      <c r="R60" s="23"/>
      <c r="S60" s="60"/>
      <c r="T60" s="65"/>
      <c r="U60" s="51"/>
      <c r="V60" s="25" t="s">
        <v>91</v>
      </c>
      <c r="W60" s="131" t="s">
        <v>214</v>
      </c>
    </row>
    <row r="61" spans="1:23" s="100" customFormat="1" ht="12.75" customHeight="1">
      <c r="A61" s="75" t="s">
        <v>166</v>
      </c>
      <c r="B61" s="76" t="s">
        <v>92</v>
      </c>
      <c r="C61" s="77"/>
      <c r="D61" s="18"/>
      <c r="E61" s="18"/>
      <c r="F61" s="18"/>
      <c r="G61" s="18" t="s">
        <v>16</v>
      </c>
      <c r="H61" s="78"/>
      <c r="I61" s="79">
        <v>2</v>
      </c>
      <c r="J61" s="27"/>
      <c r="K61" s="27"/>
      <c r="L61" s="80"/>
      <c r="M61" s="81">
        <v>3</v>
      </c>
      <c r="N61" s="94" t="s">
        <v>228</v>
      </c>
      <c r="O61" s="22"/>
      <c r="P61" s="23"/>
      <c r="Q61" s="60"/>
      <c r="R61" s="23"/>
      <c r="S61" s="60"/>
      <c r="T61" s="65"/>
      <c r="U61" s="51"/>
      <c r="V61" s="25" t="s">
        <v>93</v>
      </c>
      <c r="W61" s="131" t="s">
        <v>215</v>
      </c>
    </row>
    <row r="62" spans="1:23" s="100" customFormat="1" ht="12.75" customHeight="1">
      <c r="A62" s="75" t="s">
        <v>167</v>
      </c>
      <c r="B62" s="76" t="s">
        <v>94</v>
      </c>
      <c r="C62" s="77"/>
      <c r="D62" s="18"/>
      <c r="E62" s="18"/>
      <c r="F62" s="18"/>
      <c r="G62" s="18" t="s">
        <v>16</v>
      </c>
      <c r="H62" s="78"/>
      <c r="I62" s="79">
        <v>2</v>
      </c>
      <c r="J62" s="27"/>
      <c r="K62" s="27"/>
      <c r="L62" s="80"/>
      <c r="M62" s="81">
        <v>3</v>
      </c>
      <c r="N62" s="94" t="s">
        <v>228</v>
      </c>
      <c r="O62" s="22"/>
      <c r="P62" s="23"/>
      <c r="Q62" s="60"/>
      <c r="R62" s="23"/>
      <c r="S62" s="60"/>
      <c r="T62" s="65"/>
      <c r="U62" s="51"/>
      <c r="V62" s="25" t="s">
        <v>29</v>
      </c>
      <c r="W62" s="131" t="s">
        <v>216</v>
      </c>
    </row>
    <row r="63" spans="1:23" s="100" customFormat="1" ht="12.75" customHeight="1">
      <c r="A63" s="75" t="s">
        <v>168</v>
      </c>
      <c r="B63" s="76" t="s">
        <v>95</v>
      </c>
      <c r="C63" s="77"/>
      <c r="D63" s="18"/>
      <c r="E63" s="18"/>
      <c r="F63" s="18"/>
      <c r="G63" s="18"/>
      <c r="H63" s="78" t="s">
        <v>16</v>
      </c>
      <c r="I63" s="79"/>
      <c r="J63" s="27">
        <v>2</v>
      </c>
      <c r="K63" s="27"/>
      <c r="L63" s="80"/>
      <c r="M63" s="81">
        <v>3</v>
      </c>
      <c r="N63" s="94" t="s">
        <v>230</v>
      </c>
      <c r="O63" s="22"/>
      <c r="P63" s="23"/>
      <c r="Q63" s="60"/>
      <c r="R63" s="23"/>
      <c r="S63" s="60"/>
      <c r="T63" s="65"/>
      <c r="U63" s="51"/>
      <c r="V63" s="25" t="s">
        <v>63</v>
      </c>
      <c r="W63" s="130" t="s">
        <v>95</v>
      </c>
    </row>
    <row r="64" spans="1:23" s="100" customFormat="1" ht="12.75" customHeight="1">
      <c r="A64" s="75" t="s">
        <v>169</v>
      </c>
      <c r="B64" s="76" t="s">
        <v>96</v>
      </c>
      <c r="C64" s="77"/>
      <c r="D64" s="18"/>
      <c r="E64" s="18"/>
      <c r="F64" s="18"/>
      <c r="G64" s="18"/>
      <c r="H64" s="78" t="s">
        <v>16</v>
      </c>
      <c r="I64" s="79"/>
      <c r="J64" s="27"/>
      <c r="K64" s="27">
        <v>2</v>
      </c>
      <c r="L64" s="80"/>
      <c r="M64" s="81">
        <v>3</v>
      </c>
      <c r="N64" s="94" t="s">
        <v>230</v>
      </c>
      <c r="O64" s="22"/>
      <c r="P64" s="23"/>
      <c r="Q64" s="60"/>
      <c r="R64" s="23"/>
      <c r="S64" s="60"/>
      <c r="T64" s="65"/>
      <c r="U64" s="51"/>
      <c r="V64" s="25" t="s">
        <v>42</v>
      </c>
      <c r="W64" s="131" t="s">
        <v>224</v>
      </c>
    </row>
    <row r="65" spans="1:23" s="100" customFormat="1" ht="12.75" customHeight="1">
      <c r="A65" s="174" t="s">
        <v>20</v>
      </c>
      <c r="B65" s="174"/>
      <c r="C65" s="31"/>
      <c r="D65" s="55"/>
      <c r="E65" s="55"/>
      <c r="F65" s="55"/>
      <c r="G65" s="55"/>
      <c r="H65" s="135"/>
      <c r="I65" s="185">
        <f>SUM(C65:H65)</f>
        <v>0</v>
      </c>
      <c r="J65" s="185"/>
      <c r="K65" s="185"/>
      <c r="L65" s="185"/>
      <c r="M65" s="185"/>
      <c r="N65" s="32"/>
      <c r="O65" s="33"/>
      <c r="P65" s="143"/>
      <c r="Q65" s="33"/>
      <c r="R65" s="33"/>
      <c r="S65" s="33"/>
      <c r="T65" s="34"/>
      <c r="U65" s="34"/>
      <c r="V65" s="33"/>
      <c r="W65" s="127"/>
    </row>
    <row r="66" spans="1:23" s="100" customFormat="1" ht="12.75" customHeight="1">
      <c r="A66" s="165" t="s">
        <v>237</v>
      </c>
      <c r="B66" s="165"/>
      <c r="C66" s="35">
        <v>3</v>
      </c>
      <c r="D66" s="57"/>
      <c r="E66" s="57"/>
      <c r="F66" s="57">
        <v>6</v>
      </c>
      <c r="G66" s="57">
        <v>9</v>
      </c>
      <c r="H66" s="136">
        <v>6</v>
      </c>
      <c r="I66" s="182">
        <f>SUM(C66:H66)</f>
        <v>24</v>
      </c>
      <c r="J66" s="182"/>
      <c r="K66" s="182"/>
      <c r="L66" s="182"/>
      <c r="M66" s="182"/>
      <c r="N66" s="36"/>
      <c r="O66" s="33"/>
      <c r="P66" s="143"/>
      <c r="Q66" s="33"/>
      <c r="R66" s="33"/>
      <c r="S66" s="33"/>
      <c r="T66" s="34"/>
      <c r="U66" s="34"/>
      <c r="V66" s="33"/>
      <c r="W66" s="127"/>
    </row>
    <row r="67" spans="1:23" s="100" customFormat="1" ht="12.75" customHeight="1">
      <c r="A67" s="183" t="s">
        <v>22</v>
      </c>
      <c r="B67" s="183"/>
      <c r="C67" s="37">
        <f>_xlfn.COUNTIFS(C39:C64,"x",$N39:$N64,"K(5)")+_xlfn.COUNTIFS(C39:C64,"x",$N39:$N64,"AK(5)")+_xlfn.COUNTIFS(C39:C64,"x",$N39:$N64,"BK(5)")</f>
        <v>0</v>
      </c>
      <c r="D67" s="38">
        <f>_xlfn.COUNTIFS(D39:D64,"x",$N39:$N64,"K(5)")+_xlfn.COUNTIFS(D39:D64,"x",$N39:$N64,"AK(5)")+_xlfn.COUNTIFS(D39:D64,"x",$N39:$N64,"BK(5)")</f>
        <v>0</v>
      </c>
      <c r="E67" s="38">
        <f>_xlfn.COUNTIFS(E39:E64,"x",$N39:$N64,"K(5)")+_xlfn.COUNTIFS(E39:E64,"x",$N39:$N64,"AK(5)")+_xlfn.COUNTIFS(E39:E64,"x",$N39:$N64,"BK(5)")</f>
        <v>0</v>
      </c>
      <c r="F67" s="38"/>
      <c r="G67" s="38"/>
      <c r="H67" s="137">
        <f>_xlfn.COUNTIFS(H39:H64,"x",$N39:$N64,"K(5)")+_xlfn.COUNTIFS(H39:H64,"x",$N39:$N64,"AK(5)")+_xlfn.COUNTIFS(H39:H64,"x",$N39:$N64,"BK(5)")</f>
        <v>0</v>
      </c>
      <c r="I67" s="184">
        <f>SUM(C67:H67)</f>
        <v>0</v>
      </c>
      <c r="J67" s="184"/>
      <c r="K67" s="184"/>
      <c r="L67" s="184"/>
      <c r="M67" s="184"/>
      <c r="N67" s="40"/>
      <c r="O67" s="33"/>
      <c r="P67" s="143"/>
      <c r="Q67" s="33"/>
      <c r="R67" s="33"/>
      <c r="S67" s="33"/>
      <c r="T67" s="34"/>
      <c r="U67" s="34"/>
      <c r="V67" s="33"/>
      <c r="W67" s="127"/>
    </row>
    <row r="68" spans="1:23" s="100" customFormat="1" ht="12.75" customHeight="1">
      <c r="A68" s="82" t="s">
        <v>238</v>
      </c>
      <c r="B68" s="83"/>
      <c r="C68" s="84"/>
      <c r="D68" s="85"/>
      <c r="E68" s="86"/>
      <c r="F68" s="87"/>
      <c r="G68" s="87"/>
      <c r="H68" s="88"/>
      <c r="I68" s="134"/>
      <c r="J68" s="86"/>
      <c r="K68" s="86"/>
      <c r="L68" s="86"/>
      <c r="M68" s="88"/>
      <c r="N68" s="14"/>
      <c r="O68" s="133"/>
      <c r="P68" s="83"/>
      <c r="Q68" s="133"/>
      <c r="R68" s="13"/>
      <c r="S68" s="13"/>
      <c r="T68" s="14"/>
      <c r="U68" s="14"/>
      <c r="V68" s="13"/>
      <c r="W68" s="128"/>
    </row>
    <row r="69" spans="1:23" s="100" customFormat="1" ht="12.75" customHeight="1">
      <c r="A69" s="15"/>
      <c r="B69" s="89" t="s">
        <v>118</v>
      </c>
      <c r="C69" s="17"/>
      <c r="D69" s="18"/>
      <c r="E69" s="18"/>
      <c r="F69" s="18"/>
      <c r="G69" s="18"/>
      <c r="H69" s="19"/>
      <c r="I69" s="26"/>
      <c r="J69" s="27"/>
      <c r="K69" s="27"/>
      <c r="L69" s="27"/>
      <c r="M69" s="80"/>
      <c r="N69" s="51"/>
      <c r="O69" s="22"/>
      <c r="P69" s="23"/>
      <c r="Q69" s="66"/>
      <c r="R69" s="22"/>
      <c r="S69" s="23"/>
      <c r="T69" s="24"/>
      <c r="U69" s="24"/>
      <c r="V69" s="25"/>
      <c r="W69" s="132"/>
    </row>
    <row r="70" spans="1:23" s="100" customFormat="1" ht="12.75" customHeight="1">
      <c r="A70" s="15"/>
      <c r="B70" s="89"/>
      <c r="C70" s="17"/>
      <c r="D70" s="18"/>
      <c r="E70" s="18"/>
      <c r="F70" s="18"/>
      <c r="G70" s="18"/>
      <c r="H70" s="19"/>
      <c r="I70" s="26"/>
      <c r="J70" s="27"/>
      <c r="K70" s="27"/>
      <c r="L70" s="27"/>
      <c r="M70" s="80"/>
      <c r="N70" s="51"/>
      <c r="O70" s="22"/>
      <c r="P70" s="23"/>
      <c r="Q70" s="66"/>
      <c r="R70" s="22"/>
      <c r="S70" s="23"/>
      <c r="T70" s="24"/>
      <c r="U70" s="24"/>
      <c r="V70" s="25"/>
      <c r="W70" s="129"/>
    </row>
    <row r="71" spans="1:23" s="100" customFormat="1" ht="12.75" customHeight="1">
      <c r="A71" s="174" t="s">
        <v>20</v>
      </c>
      <c r="B71" s="174"/>
      <c r="C71" s="31">
        <f aca="true" t="shared" si="3" ref="C71:H71">SUMIF(C69:C70,"=x",$I69:$I70)+SUMIF(C69:C70,"=x",$J69:$J70)+SUMIF(C69:C70,"=x",$K69:$K70)</f>
        <v>0</v>
      </c>
      <c r="D71" s="55">
        <f t="shared" si="3"/>
        <v>0</v>
      </c>
      <c r="E71" s="55">
        <f t="shared" si="3"/>
        <v>0</v>
      </c>
      <c r="F71" s="55">
        <f t="shared" si="3"/>
        <v>0</v>
      </c>
      <c r="G71" s="55">
        <f t="shared" si="3"/>
        <v>0</v>
      </c>
      <c r="H71" s="54">
        <f t="shared" si="3"/>
        <v>0</v>
      </c>
      <c r="I71" s="179">
        <f>SUM(C71:H71)</f>
        <v>0</v>
      </c>
      <c r="J71" s="180"/>
      <c r="K71" s="180"/>
      <c r="L71" s="180"/>
      <c r="M71" s="181"/>
      <c r="N71" s="32"/>
      <c r="O71" s="33"/>
      <c r="P71" s="143"/>
      <c r="Q71" s="33"/>
      <c r="R71" s="33"/>
      <c r="S71" s="33"/>
      <c r="T71" s="34"/>
      <c r="U71" s="34"/>
      <c r="V71" s="33"/>
      <c r="W71" s="127"/>
    </row>
    <row r="72" spans="1:23" s="100" customFormat="1" ht="12.75" customHeight="1">
      <c r="A72" s="165" t="s">
        <v>237</v>
      </c>
      <c r="B72" s="165"/>
      <c r="C72" s="35">
        <f>SUMIF(C69:C70,"=x",$M69:$M70)</f>
        <v>0</v>
      </c>
      <c r="D72" s="57"/>
      <c r="E72" s="57"/>
      <c r="F72" s="57"/>
      <c r="G72" s="57">
        <v>3</v>
      </c>
      <c r="H72" s="56">
        <v>9</v>
      </c>
      <c r="I72" s="168">
        <f>SUM(C72:H72)</f>
        <v>12</v>
      </c>
      <c r="J72" s="169"/>
      <c r="K72" s="169"/>
      <c r="L72" s="169"/>
      <c r="M72" s="170"/>
      <c r="N72" s="36"/>
      <c r="O72" s="33"/>
      <c r="P72" s="143"/>
      <c r="Q72" s="33"/>
      <c r="R72" s="33"/>
      <c r="S72" s="33"/>
      <c r="T72" s="34"/>
      <c r="U72" s="34"/>
      <c r="V72" s="33"/>
      <c r="W72" s="127"/>
    </row>
    <row r="73" spans="1:23" s="100" customFormat="1" ht="12.75" customHeight="1">
      <c r="A73" s="166" t="s">
        <v>22</v>
      </c>
      <c r="B73" s="166"/>
      <c r="C73" s="37">
        <f aca="true" t="shared" si="4" ref="C73:H73">SUMPRODUCT(--(C69:C70="x"),--($N69:$N70="K"))</f>
        <v>0</v>
      </c>
      <c r="D73" s="38">
        <f t="shared" si="4"/>
        <v>0</v>
      </c>
      <c r="E73" s="38">
        <f t="shared" si="4"/>
        <v>0</v>
      </c>
      <c r="F73" s="38">
        <f t="shared" si="4"/>
        <v>0</v>
      </c>
      <c r="G73" s="38">
        <f t="shared" si="4"/>
        <v>0</v>
      </c>
      <c r="H73" s="39">
        <f t="shared" si="4"/>
        <v>0</v>
      </c>
      <c r="I73" s="171">
        <f>SUM(C73:H73)</f>
        <v>0</v>
      </c>
      <c r="J73" s="172"/>
      <c r="K73" s="172"/>
      <c r="L73" s="172"/>
      <c r="M73" s="173"/>
      <c r="N73" s="40"/>
      <c r="O73" s="33"/>
      <c r="P73" s="143"/>
      <c r="Q73" s="33"/>
      <c r="R73" s="33"/>
      <c r="S73" s="33"/>
      <c r="T73" s="34"/>
      <c r="U73" s="34"/>
      <c r="V73" s="33"/>
      <c r="W73" s="127"/>
    </row>
    <row r="74" spans="1:23" s="100" customFormat="1" ht="12.75" customHeight="1">
      <c r="A74" s="167" t="s">
        <v>101</v>
      </c>
      <c r="B74" s="167"/>
      <c r="C74" s="134"/>
      <c r="D74" s="86"/>
      <c r="E74" s="86"/>
      <c r="F74" s="86"/>
      <c r="G74" s="86"/>
      <c r="H74" s="88"/>
      <c r="I74" s="134"/>
      <c r="J74" s="86"/>
      <c r="K74" s="86"/>
      <c r="L74" s="86"/>
      <c r="M74" s="88"/>
      <c r="N74" s="14"/>
      <c r="O74" s="133"/>
      <c r="P74" s="83"/>
      <c r="Q74" s="133"/>
      <c r="R74" s="13"/>
      <c r="S74" s="13"/>
      <c r="T74" s="14"/>
      <c r="U74" s="14"/>
      <c r="V74" s="13"/>
      <c r="W74" s="128"/>
    </row>
    <row r="75" spans="1:23" s="100" customFormat="1" ht="12.75" customHeight="1">
      <c r="A75" s="15" t="s">
        <v>171</v>
      </c>
      <c r="B75" s="89" t="s">
        <v>102</v>
      </c>
      <c r="C75" s="17"/>
      <c r="D75" s="18"/>
      <c r="E75" s="18"/>
      <c r="F75" s="18"/>
      <c r="G75" s="18"/>
      <c r="H75" s="19" t="s">
        <v>16</v>
      </c>
      <c r="I75" s="26"/>
      <c r="J75" s="27"/>
      <c r="K75" s="27">
        <v>8</v>
      </c>
      <c r="L75" s="27">
        <v>4</v>
      </c>
      <c r="M75" s="80">
        <v>12</v>
      </c>
      <c r="N75" s="94" t="s">
        <v>229</v>
      </c>
      <c r="O75" s="144"/>
      <c r="P75" s="138"/>
      <c r="Q75" s="141"/>
      <c r="R75" s="22"/>
      <c r="S75" s="50"/>
      <c r="T75" s="24"/>
      <c r="U75" s="51"/>
      <c r="V75" s="102" t="s">
        <v>108</v>
      </c>
      <c r="W75" s="130" t="s">
        <v>218</v>
      </c>
    </row>
    <row r="76" spans="1:23" s="100" customFormat="1" ht="12.75" customHeight="1">
      <c r="A76" s="174" t="s">
        <v>20</v>
      </c>
      <c r="B76" s="174"/>
      <c r="C76" s="31">
        <f aca="true" t="shared" si="5" ref="C76:H76">SUMIF(C75:C75,"=x",$I75:$I75)+SUMIF(C75:C75,"=x",$J75:$J75)+SUMIF(C75:C75,"=x",$K75:$K75)</f>
        <v>0</v>
      </c>
      <c r="D76" s="55">
        <f t="shared" si="5"/>
        <v>0</v>
      </c>
      <c r="E76" s="55">
        <f t="shared" si="5"/>
        <v>0</v>
      </c>
      <c r="F76" s="55">
        <f t="shared" si="5"/>
        <v>0</v>
      </c>
      <c r="G76" s="55">
        <f t="shared" si="5"/>
        <v>0</v>
      </c>
      <c r="H76" s="54">
        <f t="shared" si="5"/>
        <v>8</v>
      </c>
      <c r="I76" s="179">
        <f>SUM(C76:H76)</f>
        <v>8</v>
      </c>
      <c r="J76" s="180"/>
      <c r="K76" s="180"/>
      <c r="L76" s="180"/>
      <c r="M76" s="181"/>
      <c r="N76" s="32"/>
      <c r="O76" s="33"/>
      <c r="P76" s="143"/>
      <c r="Q76" s="33"/>
      <c r="R76" s="33"/>
      <c r="S76" s="33"/>
      <c r="T76" s="34"/>
      <c r="U76" s="34"/>
      <c r="V76" s="33"/>
      <c r="W76" s="127"/>
    </row>
    <row r="77" spans="1:23" s="100" customFormat="1" ht="12.75" customHeight="1">
      <c r="A77" s="165" t="s">
        <v>21</v>
      </c>
      <c r="B77" s="165"/>
      <c r="C77" s="35">
        <f aca="true" t="shared" si="6" ref="C77:H77">SUMIF(C75:C75,"=x",$M75:$M75)</f>
        <v>0</v>
      </c>
      <c r="D77" s="57">
        <f t="shared" si="6"/>
        <v>0</v>
      </c>
      <c r="E77" s="57">
        <f t="shared" si="6"/>
        <v>0</v>
      </c>
      <c r="F77" s="57">
        <f t="shared" si="6"/>
        <v>0</v>
      </c>
      <c r="G77" s="57">
        <f t="shared" si="6"/>
        <v>0</v>
      </c>
      <c r="H77" s="56">
        <f t="shared" si="6"/>
        <v>12</v>
      </c>
      <c r="I77" s="168">
        <f>SUM(C77:H77)</f>
        <v>12</v>
      </c>
      <c r="J77" s="169"/>
      <c r="K77" s="169"/>
      <c r="L77" s="169"/>
      <c r="M77" s="170"/>
      <c r="N77" s="36"/>
      <c r="O77" s="33"/>
      <c r="P77" s="143"/>
      <c r="Q77" s="33"/>
      <c r="R77" s="33"/>
      <c r="S77" s="33"/>
      <c r="T77" s="34"/>
      <c r="U77" s="34"/>
      <c r="V77" s="33"/>
      <c r="W77" s="127"/>
    </row>
    <row r="78" spans="1:23" s="100" customFormat="1" ht="12.75" customHeight="1">
      <c r="A78" s="166" t="s">
        <v>22</v>
      </c>
      <c r="B78" s="166"/>
      <c r="C78" s="90">
        <v>0</v>
      </c>
      <c r="D78" s="91">
        <v>0</v>
      </c>
      <c r="E78" s="91">
        <v>0</v>
      </c>
      <c r="F78" s="91">
        <v>0</v>
      </c>
      <c r="G78" s="91">
        <v>0</v>
      </c>
      <c r="H78" s="92">
        <v>0</v>
      </c>
      <c r="I78" s="176">
        <v>0</v>
      </c>
      <c r="J78" s="177"/>
      <c r="K78" s="177"/>
      <c r="L78" s="177"/>
      <c r="M78" s="178"/>
      <c r="N78" s="40"/>
      <c r="O78" s="33"/>
      <c r="P78" s="143"/>
      <c r="Q78" s="33"/>
      <c r="R78" s="33"/>
      <c r="S78" s="33"/>
      <c r="T78" s="34"/>
      <c r="U78" s="34"/>
      <c r="V78" s="33"/>
      <c r="W78" s="127"/>
    </row>
    <row r="79" spans="1:23" s="100" customFormat="1" ht="12.75" customHeight="1">
      <c r="A79" s="175" t="s">
        <v>103</v>
      </c>
      <c r="B79" s="175"/>
      <c r="C79" s="134"/>
      <c r="D79" s="86"/>
      <c r="E79" s="86"/>
      <c r="F79" s="86"/>
      <c r="G79" s="86"/>
      <c r="H79" s="88"/>
      <c r="I79" s="134"/>
      <c r="J79" s="86"/>
      <c r="K79" s="86"/>
      <c r="L79" s="86"/>
      <c r="M79" s="88"/>
      <c r="N79" s="14"/>
      <c r="O79" s="133"/>
      <c r="P79" s="83"/>
      <c r="Q79" s="133"/>
      <c r="R79" s="13"/>
      <c r="S79" s="13"/>
      <c r="T79" s="14"/>
      <c r="U79" s="14"/>
      <c r="V79" s="13"/>
      <c r="W79" s="128"/>
    </row>
    <row r="80" spans="1:23" s="100" customFormat="1" ht="12.75" customHeight="1">
      <c r="A80" s="174" t="s">
        <v>20</v>
      </c>
      <c r="B80" s="174"/>
      <c r="C80" s="31"/>
      <c r="D80" s="159"/>
      <c r="E80" s="159"/>
      <c r="F80" s="159"/>
      <c r="G80" s="159"/>
      <c r="H80" s="157"/>
      <c r="I80" s="179"/>
      <c r="J80" s="180"/>
      <c r="K80" s="180"/>
      <c r="L80" s="180"/>
      <c r="M80" s="181"/>
      <c r="N80" s="32"/>
      <c r="O80" s="33"/>
      <c r="P80" s="143"/>
      <c r="Q80" s="33"/>
      <c r="R80" s="33"/>
      <c r="S80" s="33"/>
      <c r="T80" s="34"/>
      <c r="U80" s="34"/>
      <c r="V80" s="33"/>
      <c r="W80" s="127"/>
    </row>
    <row r="81" spans="1:23" s="100" customFormat="1" ht="12.75" customHeight="1">
      <c r="A81" s="165" t="s">
        <v>21</v>
      </c>
      <c r="B81" s="165"/>
      <c r="C81" s="156">
        <f aca="true" t="shared" si="7" ref="C81:H81">C10+C36+C66+C72+C77</f>
        <v>33</v>
      </c>
      <c r="D81" s="160">
        <f t="shared" si="7"/>
        <v>30</v>
      </c>
      <c r="E81" s="160">
        <f t="shared" si="7"/>
        <v>30</v>
      </c>
      <c r="F81" s="160">
        <f t="shared" si="7"/>
        <v>30</v>
      </c>
      <c r="G81" s="160">
        <f t="shared" si="7"/>
        <v>30</v>
      </c>
      <c r="H81" s="164">
        <f t="shared" si="7"/>
        <v>27</v>
      </c>
      <c r="I81" s="168">
        <f>SUM(C81:H81)</f>
        <v>180</v>
      </c>
      <c r="J81" s="169"/>
      <c r="K81" s="169"/>
      <c r="L81" s="169"/>
      <c r="M81" s="170"/>
      <c r="N81" s="36"/>
      <c r="O81" s="33"/>
      <c r="P81" s="143"/>
      <c r="Q81" s="33"/>
      <c r="R81" s="33"/>
      <c r="S81" s="33"/>
      <c r="T81" s="34"/>
      <c r="U81" s="34"/>
      <c r="V81" s="33"/>
      <c r="W81" s="127"/>
    </row>
    <row r="82" spans="1:23" s="100" customFormat="1" ht="12.75" customHeight="1">
      <c r="A82" s="166" t="s">
        <v>22</v>
      </c>
      <c r="B82" s="166"/>
      <c r="C82" s="90"/>
      <c r="D82" s="91"/>
      <c r="E82" s="91"/>
      <c r="F82" s="91"/>
      <c r="G82" s="91"/>
      <c r="H82" s="92"/>
      <c r="I82" s="176"/>
      <c r="J82" s="177"/>
      <c r="K82" s="177"/>
      <c r="L82" s="177"/>
      <c r="M82" s="178"/>
      <c r="N82" s="40"/>
      <c r="O82" s="33"/>
      <c r="P82" s="143"/>
      <c r="Q82" s="33"/>
      <c r="R82" s="33"/>
      <c r="S82" s="33"/>
      <c r="T82" s="34"/>
      <c r="U82" s="34"/>
      <c r="V82" s="33"/>
      <c r="W82" s="127"/>
    </row>
    <row r="83" spans="1:23" s="124" customFormat="1" ht="12.75" customHeight="1">
      <c r="A83" s="151"/>
      <c r="B83" s="152"/>
      <c r="C83" s="153"/>
      <c r="D83" s="161"/>
      <c r="E83" s="161"/>
      <c r="F83" s="161"/>
      <c r="G83" s="161"/>
      <c r="H83" s="158"/>
      <c r="I83" s="153"/>
      <c r="J83" s="161"/>
      <c r="K83" s="161"/>
      <c r="L83" s="161"/>
      <c r="M83" s="162"/>
      <c r="N83" s="154"/>
      <c r="O83" s="122"/>
      <c r="P83" s="121"/>
      <c r="Q83" s="122"/>
      <c r="R83" s="122"/>
      <c r="S83" s="122"/>
      <c r="T83" s="94"/>
      <c r="U83" s="94"/>
      <c r="V83" s="122"/>
      <c r="W83" s="155"/>
    </row>
    <row r="84" spans="1:23" s="100" customFormat="1" ht="12.75" customHeight="1">
      <c r="A84" s="82" t="s">
        <v>97</v>
      </c>
      <c r="B84" s="59"/>
      <c r="C84" s="134"/>
      <c r="D84" s="86"/>
      <c r="E84" s="86"/>
      <c r="F84" s="86"/>
      <c r="G84" s="86"/>
      <c r="H84" s="88"/>
      <c r="I84" s="134"/>
      <c r="J84" s="86"/>
      <c r="K84" s="86"/>
      <c r="L84" s="86"/>
      <c r="M84" s="88"/>
      <c r="N84" s="14"/>
      <c r="O84" s="133"/>
      <c r="P84" s="83"/>
      <c r="Q84" s="133"/>
      <c r="R84" s="13"/>
      <c r="S84" s="13"/>
      <c r="T84" s="14"/>
      <c r="U84" s="14"/>
      <c r="V84" s="13"/>
      <c r="W84" s="128"/>
    </row>
    <row r="85" spans="1:23" s="100" customFormat="1" ht="12.75" customHeight="1">
      <c r="A85" s="15" t="s">
        <v>98</v>
      </c>
      <c r="B85" s="89" t="s">
        <v>99</v>
      </c>
      <c r="C85" s="17" t="s">
        <v>16</v>
      </c>
      <c r="D85" s="18"/>
      <c r="E85" s="18"/>
      <c r="F85" s="18"/>
      <c r="G85" s="18"/>
      <c r="H85" s="19"/>
      <c r="I85" s="26">
        <v>2</v>
      </c>
      <c r="J85" s="27">
        <v>2</v>
      </c>
      <c r="K85" s="27"/>
      <c r="L85" s="27"/>
      <c r="M85" s="80">
        <v>6</v>
      </c>
      <c r="N85" s="94" t="s">
        <v>228</v>
      </c>
      <c r="O85" s="22"/>
      <c r="P85" s="23"/>
      <c r="Q85" s="66"/>
      <c r="R85" s="22"/>
      <c r="S85" s="23"/>
      <c r="T85" s="24"/>
      <c r="U85" s="24"/>
      <c r="V85" s="25" t="s">
        <v>100</v>
      </c>
      <c r="W85" s="130" t="s">
        <v>217</v>
      </c>
    </row>
    <row r="86" spans="1:23" s="100" customFormat="1" ht="12.75" customHeight="1">
      <c r="A86" s="174" t="s">
        <v>20</v>
      </c>
      <c r="B86" s="174"/>
      <c r="C86" s="31">
        <f aca="true" t="shared" si="8" ref="C86:H86">SUMIF(C85:C85,"=x",$I85:$I85)+SUMIF(C85:C85,"=x",$J85:$J85)+SUMIF(C85:C85,"=x",$K85:$K85)</f>
        <v>4</v>
      </c>
      <c r="D86" s="55">
        <f t="shared" si="8"/>
        <v>0</v>
      </c>
      <c r="E86" s="55">
        <f t="shared" si="8"/>
        <v>0</v>
      </c>
      <c r="F86" s="55">
        <f t="shared" si="8"/>
        <v>0</v>
      </c>
      <c r="G86" s="55">
        <f t="shared" si="8"/>
        <v>0</v>
      </c>
      <c r="H86" s="54">
        <f t="shared" si="8"/>
        <v>0</v>
      </c>
      <c r="I86" s="179">
        <f>SUM(C86:H86)</f>
        <v>4</v>
      </c>
      <c r="J86" s="180"/>
      <c r="K86" s="180"/>
      <c r="L86" s="180"/>
      <c r="M86" s="181"/>
      <c r="N86" s="32"/>
      <c r="O86" s="33"/>
      <c r="P86" s="143"/>
      <c r="Q86" s="33"/>
      <c r="R86" s="33"/>
      <c r="S86" s="33"/>
      <c r="T86" s="34"/>
      <c r="U86" s="34"/>
      <c r="V86" s="33"/>
      <c r="W86" s="127"/>
    </row>
    <row r="87" spans="1:23" s="100" customFormat="1" ht="12.75" customHeight="1">
      <c r="A87" s="165" t="s">
        <v>21</v>
      </c>
      <c r="B87" s="165"/>
      <c r="C87" s="35">
        <f aca="true" t="shared" si="9" ref="C87:H87">SUMIF(C85:C85,"=x",$M85:$M85)</f>
        <v>6</v>
      </c>
      <c r="D87" s="57">
        <f t="shared" si="9"/>
        <v>0</v>
      </c>
      <c r="E87" s="57">
        <f t="shared" si="9"/>
        <v>0</v>
      </c>
      <c r="F87" s="57">
        <f t="shared" si="9"/>
        <v>0</v>
      </c>
      <c r="G87" s="57">
        <f t="shared" si="9"/>
        <v>0</v>
      </c>
      <c r="H87" s="56">
        <f t="shared" si="9"/>
        <v>0</v>
      </c>
      <c r="I87" s="168">
        <f>SUM(C87:H87)</f>
        <v>6</v>
      </c>
      <c r="J87" s="169"/>
      <c r="K87" s="169"/>
      <c r="L87" s="169"/>
      <c r="M87" s="170"/>
      <c r="N87" s="36"/>
      <c r="O87" s="33"/>
      <c r="P87" s="143"/>
      <c r="Q87" s="33"/>
      <c r="R87" s="33"/>
      <c r="S87" s="33"/>
      <c r="T87" s="34"/>
      <c r="U87" s="34"/>
      <c r="V87" s="33"/>
      <c r="W87" s="127"/>
    </row>
    <row r="88" spans="1:23" s="100" customFormat="1" ht="12.75" customHeight="1">
      <c r="A88" s="166" t="s">
        <v>22</v>
      </c>
      <c r="B88" s="166"/>
      <c r="C88" s="37">
        <f>_xlfn.COUNTIFS(C85:C85,"x",$N85:$N85,"K(5)")+_xlfn.COUNTIFS(C85:C85,"x",$N85:$N85,"AK(5)")+_xlfn.COUNTIFS(C85:C85,"x",$N85:$N85,"BK(5)")</f>
        <v>1</v>
      </c>
      <c r="D88" s="38">
        <f>_xlfn.COUNTIFS(D85:D85,"x",$N85:$N85,"K(5)")+_xlfn.COUNTIFS(D85:D85,"x",$N85:$N85,"AK(5)")+_xlfn.COUNTIFS(D85:D85,"x",$N85:$N85,"BK(5)")</f>
        <v>0</v>
      </c>
      <c r="E88" s="38">
        <f>_xlfn.COUNTIFS(E85:E85,"x",$N85:$N85,"K(5)")+_xlfn.COUNTIFS(E85:E85,"x",$N85:$N85,"AK(5)")+_xlfn.COUNTIFS(E85:E85,"x",$N85:$N85,"BK(5)")</f>
        <v>0</v>
      </c>
      <c r="F88" s="38">
        <f>_xlfn.COUNTIFS(F85:F85,"x",$N85:$N85,"K(5)")+_xlfn.COUNTIFS(F85:F85,"x",$N85:$N85,"AK(5)")+_xlfn.COUNTIFS(F85:F85,"x",$N85:$N85,"BK(5)")</f>
        <v>0</v>
      </c>
      <c r="G88" s="38">
        <f>_xlfn.COUNTIFS(G85:G85,"x",$N85:$N85,"K(5)")+_xlfn.COUNTIFS(G85:G85,"x",$N85:$N85,"AK(5)")+_xlfn.COUNTIFS(G85:G85,"x",$N85:$N85,"BK(5)")</f>
        <v>0</v>
      </c>
      <c r="H88" s="137">
        <f>_xlfn.COUNTIFS(H85:H85,"x",$N85:$N85,"K(5)")+_xlfn.COUNTIFS(H85:H85,"x",$N85:$N85,"AK(5)")+_xlfn.COUNTIFS(H85:H85,"x",$N85:$N85,"BK(5)")</f>
        <v>0</v>
      </c>
      <c r="I88" s="171">
        <f>SUM(C88:H88)</f>
        <v>1</v>
      </c>
      <c r="J88" s="172"/>
      <c r="K88" s="172"/>
      <c r="L88" s="172"/>
      <c r="M88" s="173"/>
      <c r="N88" s="40"/>
      <c r="O88" s="33"/>
      <c r="P88" s="143"/>
      <c r="Q88" s="33"/>
      <c r="R88" s="33"/>
      <c r="S88" s="33"/>
      <c r="T88" s="34"/>
      <c r="U88" s="34"/>
      <c r="V88" s="33"/>
      <c r="W88" s="127"/>
    </row>
    <row r="89" spans="1:23" s="124" customFormat="1" ht="12.75" customHeight="1">
      <c r="A89" s="146"/>
      <c r="B89" s="146"/>
      <c r="C89" s="163"/>
      <c r="D89" s="163"/>
      <c r="E89" s="163"/>
      <c r="F89" s="163"/>
      <c r="G89" s="163"/>
      <c r="H89" s="163"/>
      <c r="I89" s="147"/>
      <c r="J89" s="147"/>
      <c r="K89" s="147"/>
      <c r="L89" s="147"/>
      <c r="M89" s="147"/>
      <c r="N89" s="147"/>
      <c r="O89" s="148"/>
      <c r="P89" s="148"/>
      <c r="Q89" s="148"/>
      <c r="R89" s="148"/>
      <c r="S89" s="148"/>
      <c r="T89" s="149"/>
      <c r="U89" s="149"/>
      <c r="V89" s="148"/>
      <c r="W89" s="150"/>
    </row>
    <row r="90" spans="1:22" s="100" customFormat="1" ht="15">
      <c r="A90" s="100" t="s">
        <v>104</v>
      </c>
      <c r="O90" s="103"/>
      <c r="P90" s="103"/>
      <c r="Q90" s="103"/>
      <c r="R90" s="103"/>
      <c r="S90" s="103"/>
      <c r="V90" s="103"/>
    </row>
    <row r="91" spans="1:22" s="100" customFormat="1" ht="15">
      <c r="A91" s="100" t="s">
        <v>119</v>
      </c>
      <c r="O91" s="103"/>
      <c r="P91" s="103"/>
      <c r="Q91" s="103"/>
      <c r="R91" s="103"/>
      <c r="S91" s="103"/>
      <c r="V91" s="103"/>
    </row>
    <row r="92" spans="1:22" s="100" customFormat="1" ht="15">
      <c r="A92" s="100" t="s">
        <v>113</v>
      </c>
      <c r="O92" s="103"/>
      <c r="P92" s="103"/>
      <c r="Q92" s="103"/>
      <c r="R92" s="103"/>
      <c r="S92" s="103"/>
      <c r="V92" s="103"/>
    </row>
    <row r="93" spans="1:22" s="100" customFormat="1" ht="15">
      <c r="A93" s="100" t="s">
        <v>112</v>
      </c>
      <c r="O93" s="103"/>
      <c r="P93" s="103"/>
      <c r="Q93" s="103"/>
      <c r="R93" s="103"/>
      <c r="S93" s="103"/>
      <c r="V93" s="103"/>
    </row>
    <row r="94" spans="15:22" s="100" customFormat="1" ht="15">
      <c r="O94" s="103"/>
      <c r="P94" s="103"/>
      <c r="Q94" s="103"/>
      <c r="R94" s="103"/>
      <c r="S94" s="103"/>
      <c r="V94" s="103"/>
    </row>
    <row r="95" spans="1:22" s="100" customFormat="1" ht="15">
      <c r="A95" s="106" t="s">
        <v>105</v>
      </c>
      <c r="B95" s="104"/>
      <c r="O95" s="103"/>
      <c r="P95" s="103"/>
      <c r="Q95" s="103"/>
      <c r="R95" s="103"/>
      <c r="S95" s="103"/>
      <c r="V95" s="103"/>
    </row>
    <row r="96" spans="1:22" s="100" customFormat="1" ht="15">
      <c r="A96" s="105" t="s">
        <v>231</v>
      </c>
      <c r="B96" s="96"/>
      <c r="O96" s="103"/>
      <c r="P96" s="103"/>
      <c r="Q96" s="103"/>
      <c r="R96" s="103"/>
      <c r="S96" s="103"/>
      <c r="V96" s="103"/>
    </row>
    <row r="97" spans="1:22" s="100" customFormat="1" ht="15">
      <c r="A97" s="105" t="s">
        <v>232</v>
      </c>
      <c r="O97" s="103"/>
      <c r="P97" s="103"/>
      <c r="Q97" s="103"/>
      <c r="R97" s="103"/>
      <c r="S97" s="103"/>
      <c r="V97" s="103"/>
    </row>
    <row r="98" spans="1:22" s="100" customFormat="1" ht="15">
      <c r="A98" s="105" t="s">
        <v>233</v>
      </c>
      <c r="O98" s="103"/>
      <c r="P98" s="103"/>
      <c r="Q98" s="103"/>
      <c r="R98" s="103"/>
      <c r="S98" s="103"/>
      <c r="V98" s="103"/>
    </row>
    <row r="99" spans="1:22" s="100" customFormat="1" ht="15">
      <c r="A99" s="105" t="s">
        <v>234</v>
      </c>
      <c r="O99" s="103"/>
      <c r="P99" s="103"/>
      <c r="Q99" s="103"/>
      <c r="R99" s="103"/>
      <c r="S99" s="103"/>
      <c r="V99" s="103"/>
    </row>
    <row r="100" spans="1:22" s="100" customFormat="1" ht="15">
      <c r="A100" s="105" t="s">
        <v>240</v>
      </c>
      <c r="O100" s="103"/>
      <c r="P100" s="103"/>
      <c r="Q100" s="103"/>
      <c r="R100" s="103"/>
      <c r="S100" s="103"/>
      <c r="V100" s="103"/>
    </row>
    <row r="102" ht="15">
      <c r="A102" s="107" t="s">
        <v>106</v>
      </c>
    </row>
    <row r="103" ht="15">
      <c r="A103" s="93" t="s">
        <v>107</v>
      </c>
    </row>
  </sheetData>
  <sheetProtection/>
  <mergeCells count="49">
    <mergeCell ref="O3:Q3"/>
    <mergeCell ref="I72:M72"/>
    <mergeCell ref="I71:M71"/>
    <mergeCell ref="I73:M73"/>
    <mergeCell ref="I76:M76"/>
    <mergeCell ref="A1:N1"/>
    <mergeCell ref="A2:N2"/>
    <mergeCell ref="C3:H3"/>
    <mergeCell ref="I3:L3"/>
    <mergeCell ref="A9:B9"/>
    <mergeCell ref="I9:L9"/>
    <mergeCell ref="A10:B10"/>
    <mergeCell ref="I10:L10"/>
    <mergeCell ref="A11:B11"/>
    <mergeCell ref="I11:L11"/>
    <mergeCell ref="A35:B35"/>
    <mergeCell ref="I35:M35"/>
    <mergeCell ref="A36:B36"/>
    <mergeCell ref="I36:M36"/>
    <mergeCell ref="A37:B37"/>
    <mergeCell ref="I37:M37"/>
    <mergeCell ref="A65:B65"/>
    <mergeCell ref="I65:M65"/>
    <mergeCell ref="A66:B66"/>
    <mergeCell ref="I66:M66"/>
    <mergeCell ref="A67:B67"/>
    <mergeCell ref="I67:M67"/>
    <mergeCell ref="A71:B71"/>
    <mergeCell ref="A72:B72"/>
    <mergeCell ref="A73:B73"/>
    <mergeCell ref="A86:B86"/>
    <mergeCell ref="I77:M77"/>
    <mergeCell ref="I78:M78"/>
    <mergeCell ref="I80:M80"/>
    <mergeCell ref="I81:M81"/>
    <mergeCell ref="I82:M82"/>
    <mergeCell ref="I86:M86"/>
    <mergeCell ref="A87:B87"/>
    <mergeCell ref="A88:B88"/>
    <mergeCell ref="A74:B74"/>
    <mergeCell ref="I87:M87"/>
    <mergeCell ref="I88:M88"/>
    <mergeCell ref="A76:B76"/>
    <mergeCell ref="A77:B77"/>
    <mergeCell ref="A78:B78"/>
    <mergeCell ref="A82:B82"/>
    <mergeCell ref="A79:B79"/>
    <mergeCell ref="A80:B80"/>
    <mergeCell ref="A81:B81"/>
  </mergeCells>
  <printOptions/>
  <pageMargins left="0.7" right="0.7" top="0.75" bottom="0.75" header="0.511805555555555" footer="0.511805555555555"/>
  <pageSetup horizontalDpi="300" verticalDpi="300" orientation="portrait" paperSize="9" r:id="rId1"/>
  <ignoredErrors>
    <ignoredError sqref="E11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emma</cp:lastModifiedBy>
  <dcterms:created xsi:type="dcterms:W3CDTF">2017-04-02T15:39:42Z</dcterms:created>
  <dcterms:modified xsi:type="dcterms:W3CDTF">2020-06-10T14:01:12Z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